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3.xml" ContentType="application/vnd.openxmlformats-officedocument.drawingml.chart+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olors5.xml" ContentType="application/vnd.ms-office.chartcolorstyle+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xr:revisionPtr revIDLastSave="0" documentId="13_ncr:1_{5FDBF9FE-4A87-4733-819D-F58D20BBA37D}" xr6:coauthVersionLast="47" xr6:coauthVersionMax="47" xr10:uidLastSave="{00000000-0000-0000-0000-000000000000}"/>
  <bookViews>
    <workbookView xWindow="-110" yWindow="-110" windowWidth="19420" windowHeight="10300" tabRatio="977" xr2:uid="{00000000-000D-0000-FFFF-FFFF00000000}"/>
  </bookViews>
  <sheets>
    <sheet name="Cover" sheetId="13" r:id="rId1"/>
    <sheet name="DQR toolkit guidelines Intro " sheetId="10" r:id="rId2"/>
    <sheet name="Master Sheet" sheetId="12" r:id="rId3"/>
    <sheet name="A. Reporting Completeness Rate" sheetId="1" r:id="rId4"/>
    <sheet name="B. Reporting Timeliness" sheetId="2" r:id="rId5"/>
    <sheet name="C. Completeness of Rep Ind data" sheetId="11" r:id="rId6"/>
    <sheet name="D. Verificat of Data Accuracy" sheetId="3" r:id="rId7"/>
    <sheet name="E. Data Internal Consistency Ov" sheetId="9" r:id="rId8"/>
    <sheet name="Dashboard" sheetId="4" r:id="rId9"/>
  </sheets>
  <externalReferences>
    <externalReference r:id="rId10"/>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6" i="12" l="1"/>
  <c r="N55" i="12"/>
  <c r="N54" i="12"/>
  <c r="N57" i="12"/>
  <c r="N58" i="12"/>
  <c r="N59" i="12"/>
  <c r="N60" i="12"/>
  <c r="N61" i="12"/>
  <c r="N62" i="12"/>
  <c r="N63" i="12"/>
  <c r="O54" i="12"/>
  <c r="O7" i="11"/>
  <c r="O8" i="11"/>
  <c r="O7" i="12"/>
  <c r="O55" i="12"/>
  <c r="O56" i="12"/>
  <c r="O57" i="12"/>
  <c r="O58" i="12"/>
  <c r="O59" i="12"/>
  <c r="O60" i="12"/>
  <c r="O61" i="12"/>
  <c r="O62" i="12"/>
  <c r="O63" i="12"/>
  <c r="G5" i="3"/>
  <c r="G17" i="3" s="1"/>
  <c r="K57" i="12"/>
  <c r="O7" i="1"/>
  <c r="O6" i="2"/>
  <c r="C54" i="12"/>
  <c r="D54" i="12"/>
  <c r="E54" i="12"/>
  <c r="F54" i="12"/>
  <c r="G54" i="12"/>
  <c r="H54" i="12"/>
  <c r="I54" i="12"/>
  <c r="J54" i="12"/>
  <c r="K54" i="12"/>
  <c r="L54" i="12"/>
  <c r="M54" i="12"/>
  <c r="C55" i="12"/>
  <c r="D55" i="12"/>
  <c r="E55" i="12"/>
  <c r="F55" i="12"/>
  <c r="G55" i="12"/>
  <c r="H55" i="12"/>
  <c r="I55" i="12"/>
  <c r="J55" i="12"/>
  <c r="K55" i="12"/>
  <c r="L55" i="12"/>
  <c r="M55" i="12"/>
  <c r="M64" i="12" s="1"/>
  <c r="C56" i="12"/>
  <c r="D56" i="12"/>
  <c r="E56" i="12"/>
  <c r="F56" i="12"/>
  <c r="G56" i="12"/>
  <c r="H56" i="12"/>
  <c r="I56" i="12"/>
  <c r="J56" i="12"/>
  <c r="K56" i="12"/>
  <c r="L56" i="12"/>
  <c r="M56" i="12"/>
  <c r="C57" i="12"/>
  <c r="D57" i="12"/>
  <c r="E57" i="12"/>
  <c r="F57" i="12"/>
  <c r="G57" i="12"/>
  <c r="H57" i="12"/>
  <c r="I57" i="12"/>
  <c r="I64" i="12" s="1"/>
  <c r="J57" i="12"/>
  <c r="L57" i="12"/>
  <c r="M57" i="12"/>
  <c r="C58" i="12"/>
  <c r="D58" i="12"/>
  <c r="E58" i="12"/>
  <c r="F58" i="12"/>
  <c r="G58" i="12"/>
  <c r="H58" i="12"/>
  <c r="I58" i="12"/>
  <c r="J58" i="12"/>
  <c r="K58" i="12"/>
  <c r="L58" i="12"/>
  <c r="M58" i="12"/>
  <c r="C59" i="12"/>
  <c r="D59" i="12"/>
  <c r="E59" i="12"/>
  <c r="F59" i="12"/>
  <c r="G59" i="12"/>
  <c r="H59" i="12"/>
  <c r="I59" i="12"/>
  <c r="J59" i="12"/>
  <c r="K59" i="12"/>
  <c r="L59" i="12"/>
  <c r="M59" i="12"/>
  <c r="C60" i="12"/>
  <c r="D60" i="12"/>
  <c r="E60" i="12"/>
  <c r="F60" i="12"/>
  <c r="G60" i="12"/>
  <c r="H60" i="12"/>
  <c r="H64" i="12" s="1"/>
  <c r="I60" i="12"/>
  <c r="J60" i="12"/>
  <c r="K60" i="12"/>
  <c r="L60" i="12"/>
  <c r="M60" i="12"/>
  <c r="C61" i="12"/>
  <c r="D61" i="12"/>
  <c r="E61" i="12"/>
  <c r="E64" i="12" s="1"/>
  <c r="F61" i="12"/>
  <c r="G61" i="12"/>
  <c r="H61" i="12"/>
  <c r="I61" i="12"/>
  <c r="J61" i="12"/>
  <c r="K61" i="12"/>
  <c r="L61" i="12"/>
  <c r="M61" i="12"/>
  <c r="C62" i="12"/>
  <c r="D62" i="12"/>
  <c r="E62" i="12"/>
  <c r="F62" i="12"/>
  <c r="G62" i="12"/>
  <c r="H62" i="12"/>
  <c r="I62" i="12"/>
  <c r="J62" i="12"/>
  <c r="K62" i="12"/>
  <c r="L62" i="12"/>
  <c r="M62" i="12"/>
  <c r="C63" i="12"/>
  <c r="D63" i="12"/>
  <c r="E63" i="12"/>
  <c r="F63" i="12"/>
  <c r="G63" i="12"/>
  <c r="H63" i="12"/>
  <c r="I63" i="12"/>
  <c r="J63" i="12"/>
  <c r="K63" i="12"/>
  <c r="L63" i="12"/>
  <c r="M63" i="12"/>
  <c r="B55" i="12"/>
  <c r="B57" i="12"/>
  <c r="B58" i="12"/>
  <c r="B59" i="12"/>
  <c r="B60" i="12"/>
  <c r="B61" i="12"/>
  <c r="B62" i="12"/>
  <c r="B63" i="12"/>
  <c r="B54" i="12"/>
  <c r="B17" i="11"/>
  <c r="B98" i="12"/>
  <c r="B76" i="12"/>
  <c r="B31" i="12"/>
  <c r="C7" i="12"/>
  <c r="B7" i="12"/>
  <c r="R21" i="9"/>
  <c r="R20" i="9"/>
  <c r="P7" i="1"/>
  <c r="A8" i="9"/>
  <c r="O10" i="1"/>
  <c r="F64" i="12" l="1"/>
  <c r="G64" i="12"/>
  <c r="L64" i="12"/>
  <c r="C64" i="12"/>
  <c r="J64" i="12"/>
  <c r="D64" i="12"/>
  <c r="K64" i="12"/>
  <c r="B64" i="12"/>
  <c r="P8" i="11"/>
  <c r="O9" i="11"/>
  <c r="P9" i="11" s="1"/>
  <c r="O10" i="11"/>
  <c r="P10" i="11" s="1"/>
  <c r="O11" i="11"/>
  <c r="P11" i="11" s="1"/>
  <c r="O12" i="11"/>
  <c r="P12" i="11" s="1"/>
  <c r="O13" i="11"/>
  <c r="P13" i="11" s="1"/>
  <c r="O14" i="11"/>
  <c r="P14" i="11" s="1"/>
  <c r="O15" i="11"/>
  <c r="P15" i="11" s="1"/>
  <c r="O16" i="11"/>
  <c r="P16" i="11" s="1"/>
  <c r="P7" i="11"/>
  <c r="C98" i="12"/>
  <c r="D98" i="12"/>
  <c r="E98" i="12"/>
  <c r="F98" i="12"/>
  <c r="G98" i="12"/>
  <c r="H98" i="12"/>
  <c r="I98" i="12"/>
  <c r="I108" i="12" s="1"/>
  <c r="J98" i="12"/>
  <c r="J108" i="12" s="1"/>
  <c r="K98" i="12"/>
  <c r="L98" i="12"/>
  <c r="M98" i="12"/>
  <c r="N98" i="12"/>
  <c r="C99" i="12"/>
  <c r="D99" i="12"/>
  <c r="E99" i="12"/>
  <c r="F99" i="12"/>
  <c r="F108" i="12" s="1"/>
  <c r="G99" i="12"/>
  <c r="H99" i="12"/>
  <c r="I99" i="12"/>
  <c r="J99" i="12"/>
  <c r="K99" i="12"/>
  <c r="L99" i="12"/>
  <c r="M99" i="12"/>
  <c r="O99" i="12" s="1"/>
  <c r="N99" i="12"/>
  <c r="P99" i="12" s="1"/>
  <c r="C100" i="12"/>
  <c r="D100" i="12"/>
  <c r="E100" i="12"/>
  <c r="F100" i="12"/>
  <c r="G100" i="12"/>
  <c r="H100" i="12"/>
  <c r="I100" i="12"/>
  <c r="J100" i="12"/>
  <c r="K100" i="12"/>
  <c r="L100" i="12"/>
  <c r="M100" i="12"/>
  <c r="N100" i="12"/>
  <c r="C101" i="12"/>
  <c r="D101" i="12"/>
  <c r="E101" i="12"/>
  <c r="F101" i="12"/>
  <c r="G101" i="12"/>
  <c r="H101" i="12"/>
  <c r="I101" i="12"/>
  <c r="J101" i="12"/>
  <c r="K101" i="12"/>
  <c r="L101" i="12"/>
  <c r="M101" i="12"/>
  <c r="O101" i="12" s="1"/>
  <c r="N101" i="12"/>
  <c r="P101" i="12" s="1"/>
  <c r="C102" i="12"/>
  <c r="D102" i="12"/>
  <c r="E102" i="12"/>
  <c r="F102" i="12"/>
  <c r="G102" i="12"/>
  <c r="H102" i="12"/>
  <c r="I102" i="12"/>
  <c r="J102" i="12"/>
  <c r="O102" i="12" s="1"/>
  <c r="P102" i="12" s="1"/>
  <c r="K102" i="12"/>
  <c r="L102" i="12"/>
  <c r="M102" i="12"/>
  <c r="N102" i="12"/>
  <c r="C103" i="12"/>
  <c r="D103" i="12"/>
  <c r="E103" i="12"/>
  <c r="F103" i="12"/>
  <c r="O103" i="12" s="1"/>
  <c r="P103" i="12" s="1"/>
  <c r="G103" i="12"/>
  <c r="H103" i="12"/>
  <c r="I103" i="12"/>
  <c r="J103" i="12"/>
  <c r="K103" i="12"/>
  <c r="L103" i="12"/>
  <c r="M103" i="12"/>
  <c r="N103" i="12"/>
  <c r="C104" i="12"/>
  <c r="D104" i="12"/>
  <c r="E104" i="12"/>
  <c r="F104" i="12"/>
  <c r="G104" i="12"/>
  <c r="H104" i="12"/>
  <c r="I104" i="12"/>
  <c r="J104" i="12"/>
  <c r="O104" i="12" s="1"/>
  <c r="P104" i="12" s="1"/>
  <c r="K104" i="12"/>
  <c r="L104" i="12"/>
  <c r="M104" i="12"/>
  <c r="N104" i="12"/>
  <c r="C105" i="12"/>
  <c r="D105" i="12"/>
  <c r="E105" i="12"/>
  <c r="F105" i="12"/>
  <c r="G105" i="12"/>
  <c r="H105" i="12"/>
  <c r="I105" i="12"/>
  <c r="J105" i="12"/>
  <c r="K105" i="12"/>
  <c r="L105" i="12"/>
  <c r="M105" i="12"/>
  <c r="O105" i="12" s="1"/>
  <c r="N105" i="12"/>
  <c r="P105" i="12" s="1"/>
  <c r="C106" i="12"/>
  <c r="D106" i="12"/>
  <c r="E106" i="12"/>
  <c r="F106" i="12"/>
  <c r="G106" i="12"/>
  <c r="H106" i="12"/>
  <c r="I106" i="12"/>
  <c r="J106" i="12"/>
  <c r="O106" i="12" s="1"/>
  <c r="P106" i="12" s="1"/>
  <c r="K106" i="12"/>
  <c r="L106" i="12"/>
  <c r="M106" i="12"/>
  <c r="N106" i="12"/>
  <c r="C107" i="12"/>
  <c r="D107" i="12"/>
  <c r="E107" i="12"/>
  <c r="F107" i="12"/>
  <c r="G107" i="12"/>
  <c r="H107" i="12"/>
  <c r="I107" i="12"/>
  <c r="J107" i="12"/>
  <c r="K107" i="12"/>
  <c r="L107" i="12"/>
  <c r="M107" i="12"/>
  <c r="O107" i="12" s="1"/>
  <c r="N107" i="12"/>
  <c r="P107" i="12" s="1"/>
  <c r="B99" i="12"/>
  <c r="B100" i="12"/>
  <c r="B101" i="12"/>
  <c r="B102" i="12"/>
  <c r="B103" i="12"/>
  <c r="B104" i="12"/>
  <c r="B105" i="12"/>
  <c r="B108" i="12" s="1"/>
  <c r="B106" i="12"/>
  <c r="B107" i="12"/>
  <c r="O35" i="12"/>
  <c r="P35" i="12" s="1"/>
  <c r="B32" i="12"/>
  <c r="O8" i="9"/>
  <c r="P8" i="9" s="1"/>
  <c r="D7" i="3"/>
  <c r="A7" i="2"/>
  <c r="A8" i="2"/>
  <c r="A9" i="2"/>
  <c r="A10" i="2"/>
  <c r="A11" i="2"/>
  <c r="A12" i="11" s="1"/>
  <c r="A10" i="3" s="1"/>
  <c r="A12" i="9" s="1"/>
  <c r="A12" i="2"/>
  <c r="A13" i="2"/>
  <c r="A14" i="2"/>
  <c r="A15" i="11" s="1"/>
  <c r="A13" i="3" s="1"/>
  <c r="A15" i="9" s="1"/>
  <c r="A15" i="2"/>
  <c r="A6" i="2"/>
  <c r="O16" i="2"/>
  <c r="N41" i="12"/>
  <c r="M41" i="12"/>
  <c r="L41" i="12"/>
  <c r="K41" i="12"/>
  <c r="J41" i="12"/>
  <c r="I41" i="12"/>
  <c r="H41" i="12"/>
  <c r="G41" i="12"/>
  <c r="F41" i="12"/>
  <c r="E41" i="12"/>
  <c r="D41" i="12"/>
  <c r="C41" i="12"/>
  <c r="A40" i="12"/>
  <c r="A39" i="12"/>
  <c r="A38" i="12"/>
  <c r="A37" i="12"/>
  <c r="A36" i="12"/>
  <c r="A35" i="12"/>
  <c r="A34" i="12"/>
  <c r="A33" i="12"/>
  <c r="A32" i="12"/>
  <c r="A31" i="12"/>
  <c r="N16" i="2"/>
  <c r="M16" i="2"/>
  <c r="L16" i="2"/>
  <c r="K16" i="2"/>
  <c r="J16" i="2"/>
  <c r="I16" i="2"/>
  <c r="H16" i="2"/>
  <c r="G16" i="2"/>
  <c r="F16" i="2"/>
  <c r="E16" i="2"/>
  <c r="D16" i="2"/>
  <c r="C16" i="2"/>
  <c r="O15" i="2"/>
  <c r="O14" i="2"/>
  <c r="O13" i="2"/>
  <c r="O12" i="2"/>
  <c r="O11" i="2"/>
  <c r="O10" i="2"/>
  <c r="O9" i="2"/>
  <c r="O8" i="2"/>
  <c r="O7" i="2"/>
  <c r="O8" i="1"/>
  <c r="B7" i="2" s="1"/>
  <c r="M108" i="12"/>
  <c r="L108" i="12"/>
  <c r="K108" i="12"/>
  <c r="H108" i="12"/>
  <c r="G108" i="12"/>
  <c r="E108" i="12"/>
  <c r="D108" i="12"/>
  <c r="C108" i="12"/>
  <c r="A107" i="12"/>
  <c r="A106" i="12"/>
  <c r="A105" i="12"/>
  <c r="A104" i="12"/>
  <c r="A103" i="12"/>
  <c r="A102" i="12"/>
  <c r="A101" i="12"/>
  <c r="O100" i="12"/>
  <c r="P100" i="12" s="1"/>
  <c r="A100" i="12"/>
  <c r="A99" i="12"/>
  <c r="A98" i="12"/>
  <c r="G11" i="12"/>
  <c r="F7" i="12"/>
  <c r="A77" i="12"/>
  <c r="A78" i="12"/>
  <c r="A79" i="12"/>
  <c r="A80" i="12"/>
  <c r="A81" i="12"/>
  <c r="A82" i="12"/>
  <c r="A83" i="12"/>
  <c r="A84" i="12"/>
  <c r="A85" i="12"/>
  <c r="A76" i="12"/>
  <c r="A55" i="12"/>
  <c r="A56" i="12"/>
  <c r="A57" i="12"/>
  <c r="A58" i="12"/>
  <c r="A59" i="12"/>
  <c r="A60" i="12"/>
  <c r="A61" i="12"/>
  <c r="A62" i="12"/>
  <c r="A63" i="12"/>
  <c r="A54" i="12"/>
  <c r="A9" i="12"/>
  <c r="A7" i="12"/>
  <c r="A8" i="12"/>
  <c r="A10" i="12"/>
  <c r="A11" i="12"/>
  <c r="A12" i="12"/>
  <c r="A13" i="12"/>
  <c r="A14" i="12"/>
  <c r="A15" i="12"/>
  <c r="A16" i="12"/>
  <c r="A8" i="11"/>
  <c r="A6" i="3" s="1"/>
  <c r="A9" i="11"/>
  <c r="A7" i="3" s="1"/>
  <c r="A9" i="9" s="1"/>
  <c r="A10" i="11"/>
  <c r="A8" i="3" s="1"/>
  <c r="A10" i="9" s="1"/>
  <c r="A16" i="11"/>
  <c r="A14" i="3" s="1"/>
  <c r="A16" i="9" s="1"/>
  <c r="P55" i="12"/>
  <c r="P56" i="12"/>
  <c r="P57" i="12"/>
  <c r="P58" i="12"/>
  <c r="P59" i="12"/>
  <c r="P60" i="12"/>
  <c r="P61" i="12"/>
  <c r="P62" i="12"/>
  <c r="P63" i="12"/>
  <c r="N64" i="12"/>
  <c r="D7" i="12"/>
  <c r="E7" i="12"/>
  <c r="E17" i="12" s="1"/>
  <c r="G7" i="12"/>
  <c r="H7" i="12"/>
  <c r="I7" i="12"/>
  <c r="J7" i="12"/>
  <c r="K7" i="12"/>
  <c r="L7" i="12"/>
  <c r="M7" i="12"/>
  <c r="O7" i="9"/>
  <c r="P7" i="9" s="1"/>
  <c r="O9" i="9"/>
  <c r="P9" i="9"/>
  <c r="O10" i="9"/>
  <c r="P10" i="9" s="1"/>
  <c r="O11" i="9"/>
  <c r="P11" i="9"/>
  <c r="O12" i="9"/>
  <c r="P12" i="9"/>
  <c r="O13" i="9"/>
  <c r="P13" i="9" s="1"/>
  <c r="O14" i="9"/>
  <c r="P14" i="9" s="1"/>
  <c r="O15" i="9"/>
  <c r="P15" i="9"/>
  <c r="O16" i="9"/>
  <c r="P16" i="9"/>
  <c r="N17" i="9"/>
  <c r="M17" i="9"/>
  <c r="L17" i="9"/>
  <c r="K17" i="9"/>
  <c r="J17" i="9"/>
  <c r="I17" i="9"/>
  <c r="H17" i="9"/>
  <c r="G17" i="9"/>
  <c r="F17" i="9"/>
  <c r="E17" i="9"/>
  <c r="D17" i="9"/>
  <c r="C17" i="9"/>
  <c r="B17" i="9"/>
  <c r="D5" i="3"/>
  <c r="F5" i="3"/>
  <c r="E5" i="3"/>
  <c r="N17" i="11"/>
  <c r="B8" i="12"/>
  <c r="C8" i="12"/>
  <c r="D8" i="12"/>
  <c r="E8" i="12"/>
  <c r="F8" i="12"/>
  <c r="G8" i="12"/>
  <c r="O8" i="12" s="1"/>
  <c r="P8" i="12" s="1"/>
  <c r="H8" i="12"/>
  <c r="I8" i="12"/>
  <c r="J8" i="12"/>
  <c r="K8" i="12"/>
  <c r="L8" i="12"/>
  <c r="M8" i="12"/>
  <c r="B9" i="12"/>
  <c r="C9" i="12"/>
  <c r="O9" i="12" s="1"/>
  <c r="P9" i="12" s="1"/>
  <c r="D9" i="12"/>
  <c r="E9" i="12"/>
  <c r="F9" i="12"/>
  <c r="G9" i="12"/>
  <c r="H9" i="12"/>
  <c r="I9" i="12"/>
  <c r="J9" i="12"/>
  <c r="K9" i="12"/>
  <c r="K17" i="12" s="1"/>
  <c r="L9" i="12"/>
  <c r="M9" i="12"/>
  <c r="B10" i="12"/>
  <c r="C10" i="12"/>
  <c r="D10" i="12"/>
  <c r="E10" i="12"/>
  <c r="F10" i="12"/>
  <c r="G10" i="12"/>
  <c r="O10" i="12" s="1"/>
  <c r="P10" i="12" s="1"/>
  <c r="H10" i="12"/>
  <c r="I10" i="12"/>
  <c r="J10" i="12"/>
  <c r="K10" i="12"/>
  <c r="L10" i="12"/>
  <c r="M10" i="12"/>
  <c r="B11" i="12"/>
  <c r="C11" i="12"/>
  <c r="O11" i="12" s="1"/>
  <c r="P11" i="12" s="1"/>
  <c r="D11" i="12"/>
  <c r="E11" i="12"/>
  <c r="F11" i="12"/>
  <c r="H11" i="12"/>
  <c r="I11" i="12"/>
  <c r="J11" i="12"/>
  <c r="K11" i="12"/>
  <c r="L11" i="12"/>
  <c r="M11" i="12"/>
  <c r="B12" i="12"/>
  <c r="C12" i="12"/>
  <c r="D12" i="12"/>
  <c r="E12" i="12"/>
  <c r="F12" i="12"/>
  <c r="G12" i="12"/>
  <c r="H12" i="12"/>
  <c r="O12" i="12" s="1"/>
  <c r="P12" i="12" s="1"/>
  <c r="I12" i="12"/>
  <c r="J12" i="12"/>
  <c r="K12" i="12"/>
  <c r="L12" i="12"/>
  <c r="M12" i="12"/>
  <c r="B13" i="12"/>
  <c r="C13" i="12"/>
  <c r="D13" i="12"/>
  <c r="O13" i="12" s="1"/>
  <c r="P13" i="12" s="1"/>
  <c r="E13" i="12"/>
  <c r="F13" i="12"/>
  <c r="G13" i="12"/>
  <c r="H13" i="12"/>
  <c r="I13" i="12"/>
  <c r="J13" i="12"/>
  <c r="K13" i="12"/>
  <c r="L13" i="12"/>
  <c r="M13" i="12"/>
  <c r="B14" i="12"/>
  <c r="C14" i="12"/>
  <c r="D14" i="12"/>
  <c r="E14" i="12"/>
  <c r="F14" i="12"/>
  <c r="G14" i="12"/>
  <c r="H14" i="12"/>
  <c r="O14" i="12" s="1"/>
  <c r="P14" i="12" s="1"/>
  <c r="I14" i="12"/>
  <c r="J14" i="12"/>
  <c r="K14" i="12"/>
  <c r="L14" i="12"/>
  <c r="M14" i="12"/>
  <c r="B15" i="12"/>
  <c r="C15" i="12"/>
  <c r="D15" i="12"/>
  <c r="O15" i="12" s="1"/>
  <c r="P15" i="12" s="1"/>
  <c r="E15" i="12"/>
  <c r="F15" i="12"/>
  <c r="G15" i="12"/>
  <c r="H15" i="12"/>
  <c r="I15" i="12"/>
  <c r="J15" i="12"/>
  <c r="K15" i="12"/>
  <c r="L15" i="12"/>
  <c r="M15" i="12"/>
  <c r="B16" i="12"/>
  <c r="C16" i="12"/>
  <c r="D16" i="12"/>
  <c r="E16" i="12"/>
  <c r="F16" i="12"/>
  <c r="G16" i="12"/>
  <c r="H16" i="12"/>
  <c r="O16" i="12" s="1"/>
  <c r="P16" i="12" s="1"/>
  <c r="I16" i="12"/>
  <c r="J16" i="12"/>
  <c r="K16" i="12"/>
  <c r="L16" i="12"/>
  <c r="M16" i="12"/>
  <c r="C85" i="12"/>
  <c r="B77" i="12"/>
  <c r="C77" i="12"/>
  <c r="D77" i="12" s="1"/>
  <c r="B78" i="12"/>
  <c r="C78" i="12"/>
  <c r="B79" i="12"/>
  <c r="C79" i="12"/>
  <c r="B80" i="12"/>
  <c r="C80" i="12"/>
  <c r="B81" i="12"/>
  <c r="C81" i="12"/>
  <c r="D81" i="12" s="1"/>
  <c r="B82" i="12"/>
  <c r="D82" i="12" s="1"/>
  <c r="C82" i="12"/>
  <c r="B83" i="12"/>
  <c r="C83" i="12"/>
  <c r="B84" i="12"/>
  <c r="C84" i="12"/>
  <c r="B85" i="12"/>
  <c r="C76" i="12"/>
  <c r="A75" i="12"/>
  <c r="N17" i="12"/>
  <c r="O9" i="1"/>
  <c r="B33" i="12" s="1"/>
  <c r="O11" i="1"/>
  <c r="O12" i="1"/>
  <c r="O13" i="1"/>
  <c r="P13" i="1"/>
  <c r="O14" i="1"/>
  <c r="B38" i="12" s="1"/>
  <c r="O15" i="1"/>
  <c r="P15" i="1" s="1"/>
  <c r="O16" i="1"/>
  <c r="D6" i="3"/>
  <c r="E6" i="3"/>
  <c r="G6" i="3"/>
  <c r="G7" i="3"/>
  <c r="D8" i="3"/>
  <c r="G8" i="3"/>
  <c r="D9" i="3"/>
  <c r="G9" i="3" s="1"/>
  <c r="D10" i="3"/>
  <c r="G10" i="3"/>
  <c r="D11" i="3"/>
  <c r="G11" i="3" s="1"/>
  <c r="D12" i="3"/>
  <c r="E12" i="3"/>
  <c r="D13" i="3"/>
  <c r="E13" i="3" s="1"/>
  <c r="D14" i="3"/>
  <c r="G14" i="3"/>
  <c r="F6" i="3"/>
  <c r="F7" i="3"/>
  <c r="F8" i="3"/>
  <c r="F10" i="3"/>
  <c r="F12" i="3"/>
  <c r="F14" i="3"/>
  <c r="E7" i="3"/>
  <c r="E8" i="3"/>
  <c r="E10" i="3"/>
  <c r="E14" i="3"/>
  <c r="N17" i="1"/>
  <c r="M17" i="1"/>
  <c r="L17" i="1"/>
  <c r="K17" i="1"/>
  <c r="J17" i="1"/>
  <c r="I17" i="1"/>
  <c r="H17" i="1"/>
  <c r="G17" i="1"/>
  <c r="F17" i="1"/>
  <c r="E17" i="1"/>
  <c r="D17" i="1"/>
  <c r="C17" i="1"/>
  <c r="B17" i="1"/>
  <c r="D83" i="12"/>
  <c r="E83" i="12" s="1"/>
  <c r="G83" i="12"/>
  <c r="G12" i="3"/>
  <c r="D79" i="12"/>
  <c r="G79" i="12" s="1"/>
  <c r="F11" i="3"/>
  <c r="P9" i="1"/>
  <c r="P8" i="1"/>
  <c r="P11" i="1"/>
  <c r="P12" i="1"/>
  <c r="P16" i="1"/>
  <c r="B8" i="2"/>
  <c r="O33" i="12" s="1"/>
  <c r="P33" i="12" s="1"/>
  <c r="P8" i="2"/>
  <c r="B14" i="2"/>
  <c r="O39" i="12" s="1"/>
  <c r="B37" i="12"/>
  <c r="B12" i="2"/>
  <c r="P12" i="2" s="1"/>
  <c r="B15" i="2"/>
  <c r="O40" i="12" s="1"/>
  <c r="P40" i="12" s="1"/>
  <c r="P15" i="2"/>
  <c r="B40" i="12"/>
  <c r="B36" i="12"/>
  <c r="B11" i="2"/>
  <c r="O36" i="12" s="1"/>
  <c r="P36" i="12" s="1"/>
  <c r="B10" i="2"/>
  <c r="P10" i="2"/>
  <c r="B35" i="12"/>
  <c r="B9" i="2"/>
  <c r="B34" i="12"/>
  <c r="D78" i="12"/>
  <c r="F78" i="12" s="1"/>
  <c r="G78" i="12"/>
  <c r="D76" i="12"/>
  <c r="E76" i="12" s="1"/>
  <c r="D84" i="12"/>
  <c r="E84" i="12" s="1"/>
  <c r="D80" i="12"/>
  <c r="F80" i="12" s="1"/>
  <c r="E80" i="12"/>
  <c r="D85" i="12"/>
  <c r="F85" i="12" s="1"/>
  <c r="G76" i="12"/>
  <c r="F17" i="12"/>
  <c r="E79" i="12"/>
  <c r="E78" i="12"/>
  <c r="F79" i="12"/>
  <c r="A11" i="11"/>
  <c r="A9" i="3" s="1"/>
  <c r="A14" i="11"/>
  <c r="A12" i="3" s="1"/>
  <c r="A14" i="9" s="1"/>
  <c r="A7" i="11"/>
  <c r="A5" i="3" s="1"/>
  <c r="A7" i="9" s="1"/>
  <c r="A13" i="11"/>
  <c r="A11" i="3" s="1"/>
  <c r="A13" i="9" s="1"/>
  <c r="B17" i="12"/>
  <c r="F83" i="12"/>
  <c r="G80" i="12"/>
  <c r="G84" i="12"/>
  <c r="F84" i="12"/>
  <c r="P69" i="12" l="1"/>
  <c r="O64" i="12"/>
  <c r="P64" i="12" s="1"/>
  <c r="R10" i="9"/>
  <c r="R8" i="9"/>
  <c r="R14" i="9"/>
  <c r="R13" i="9"/>
  <c r="F82" i="12"/>
  <c r="G82" i="12"/>
  <c r="E82" i="12"/>
  <c r="R16" i="9"/>
  <c r="F81" i="12"/>
  <c r="E81" i="12"/>
  <c r="G81" i="12"/>
  <c r="E77" i="12"/>
  <c r="E86" i="12" s="1"/>
  <c r="T74" i="12" s="1"/>
  <c r="F77" i="12"/>
  <c r="G77" i="12"/>
  <c r="O32" i="12"/>
  <c r="P32" i="12" s="1"/>
  <c r="P7" i="2"/>
  <c r="R7" i="9"/>
  <c r="G17" i="12"/>
  <c r="E11" i="3"/>
  <c r="I17" i="12"/>
  <c r="O98" i="12"/>
  <c r="B13" i="2"/>
  <c r="P14" i="1"/>
  <c r="P9" i="2"/>
  <c r="G85" i="12"/>
  <c r="E85" i="12"/>
  <c r="B39" i="12"/>
  <c r="P39" i="12" s="1"/>
  <c r="F13" i="3"/>
  <c r="G13" i="3"/>
  <c r="F9" i="3"/>
  <c r="F16" i="3" s="1"/>
  <c r="H17" i="12"/>
  <c r="O37" i="12"/>
  <c r="P37" i="12" s="1"/>
  <c r="F76" i="12"/>
  <c r="F87" i="12" s="1"/>
  <c r="T75" i="12" s="1"/>
  <c r="P11" i="2"/>
  <c r="P54" i="12"/>
  <c r="P20" i="11"/>
  <c r="E9" i="3"/>
  <c r="E15" i="3" s="1"/>
  <c r="M17" i="12"/>
  <c r="D17" i="12"/>
  <c r="L17" i="12"/>
  <c r="C17" i="12"/>
  <c r="N108" i="12"/>
  <c r="O17" i="9"/>
  <c r="P17" i="9" s="1"/>
  <c r="R12" i="9" s="1"/>
  <c r="P14" i="2"/>
  <c r="J17" i="12"/>
  <c r="O34" i="12"/>
  <c r="P34" i="12" s="1"/>
  <c r="B41" i="12"/>
  <c r="O17" i="1"/>
  <c r="P17" i="1" s="1"/>
  <c r="B6" i="2"/>
  <c r="P6" i="2" s="1"/>
  <c r="P7" i="12"/>
  <c r="O17" i="11"/>
  <c r="P17" i="11" s="1"/>
  <c r="P23" i="11"/>
  <c r="P22" i="11"/>
  <c r="P21" i="11"/>
  <c r="O20" i="2" l="1"/>
  <c r="P13" i="2"/>
  <c r="O22" i="2" s="1"/>
  <c r="O38" i="12"/>
  <c r="P38" i="12" s="1"/>
  <c r="P98" i="12"/>
  <c r="O108" i="12"/>
  <c r="P108" i="12" s="1"/>
  <c r="G88" i="12"/>
  <c r="T76" i="12" s="1"/>
  <c r="R11" i="9"/>
  <c r="R15" i="9"/>
  <c r="R9" i="9"/>
  <c r="Q21" i="9" s="1"/>
  <c r="P67" i="12"/>
  <c r="T56" i="12" s="1"/>
  <c r="T58" i="12"/>
  <c r="P68" i="12"/>
  <c r="T57" i="12" s="1"/>
  <c r="P70" i="12"/>
  <c r="T59" i="12" s="1"/>
  <c r="O31" i="12"/>
  <c r="P31" i="12" s="1"/>
  <c r="O21" i="2"/>
  <c r="B16" i="2"/>
  <c r="P16" i="2" s="1"/>
  <c r="O17" i="12"/>
  <c r="O21" i="12"/>
  <c r="O23" i="12"/>
  <c r="O22" i="12"/>
  <c r="O20" i="12"/>
  <c r="O20" i="1"/>
  <c r="O22" i="1"/>
  <c r="O21" i="1"/>
  <c r="O23" i="1"/>
  <c r="P24" i="11"/>
  <c r="P17" i="12" l="1"/>
  <c r="T43" i="12" s="1"/>
  <c r="R103" i="12"/>
  <c r="R102" i="12"/>
  <c r="R100" i="12"/>
  <c r="R101" i="12"/>
  <c r="R99" i="12"/>
  <c r="R107" i="12"/>
  <c r="R106" i="12"/>
  <c r="R105" i="12"/>
  <c r="R104" i="12"/>
  <c r="R98" i="12"/>
  <c r="O19" i="2"/>
  <c r="O23" i="2" s="1"/>
  <c r="P19" i="2" s="1"/>
  <c r="Q20" i="9"/>
  <c r="O41" i="12"/>
  <c r="P41" i="12" s="1"/>
  <c r="T44" i="12" s="1"/>
  <c r="O24" i="1"/>
  <c r="P21" i="1" s="1"/>
  <c r="O24" i="12"/>
  <c r="P23" i="12" s="1"/>
  <c r="T6" i="12" s="1"/>
  <c r="O44" i="12"/>
  <c r="O47" i="12"/>
  <c r="O46" i="12"/>
  <c r="O45" i="12"/>
  <c r="Q22" i="9" l="1"/>
  <c r="Q111" i="12"/>
  <c r="Q112" i="12"/>
  <c r="P22" i="2"/>
  <c r="P21" i="2"/>
  <c r="P20" i="2"/>
  <c r="P20" i="1"/>
  <c r="P21" i="12"/>
  <c r="T4" i="12" s="1"/>
  <c r="P23" i="1"/>
  <c r="P20" i="12"/>
  <c r="T3" i="12" s="1"/>
  <c r="P22" i="12"/>
  <c r="T5" i="12" s="1"/>
  <c r="P22" i="1"/>
  <c r="O48" i="12"/>
  <c r="P46" i="12" s="1"/>
  <c r="T30" i="12" s="1"/>
  <c r="Q113" i="12" l="1"/>
  <c r="R111" i="12" s="1"/>
  <c r="T93" i="12" s="1"/>
  <c r="P44" i="12"/>
  <c r="T28" i="12" s="1"/>
  <c r="P45" i="12"/>
  <c r="T29" i="12" s="1"/>
  <c r="P47" i="12"/>
  <c r="T31" i="12" s="1"/>
  <c r="R112" i="12" l="1"/>
  <c r="T94" i="12" s="1"/>
</calcChain>
</file>

<file path=xl/sharedStrings.xml><?xml version="1.0" encoding="utf-8"?>
<sst xmlns="http://schemas.openxmlformats.org/spreadsheetml/2006/main" count="452" uniqueCount="166">
  <si>
    <t>Enter the number of monthly report received by OD from the health centre.</t>
  </si>
  <si>
    <t>Expected no. monthly reports to be sent to OD</t>
  </si>
  <si>
    <t xml:space="preserve">Actual no. of monthly reports received by OD </t>
  </si>
  <si>
    <t>Jan</t>
  </si>
  <si>
    <t>Feb</t>
  </si>
  <si>
    <t>Mar</t>
  </si>
  <si>
    <t>Apr</t>
  </si>
  <si>
    <t>May</t>
  </si>
  <si>
    <t>Jun</t>
  </si>
  <si>
    <t>Jul</t>
  </si>
  <si>
    <t>Aug</t>
  </si>
  <si>
    <t>Sep</t>
  </si>
  <si>
    <t>Oct</t>
  </si>
  <si>
    <t>Nov</t>
  </si>
  <si>
    <t>Dec</t>
  </si>
  <si>
    <t>A</t>
  </si>
  <si>
    <t>B</t>
  </si>
  <si>
    <t>C</t>
  </si>
  <si>
    <t>D</t>
  </si>
  <si>
    <t>E</t>
  </si>
  <si>
    <t>F</t>
  </si>
  <si>
    <t>G</t>
  </si>
  <si>
    <t>H</t>
  </si>
  <si>
    <t>I</t>
  </si>
  <si>
    <t>J</t>
  </si>
  <si>
    <t>K</t>
  </si>
  <si>
    <t>L</t>
  </si>
  <si>
    <t>M</t>
  </si>
  <si>
    <t>N</t>
  </si>
  <si>
    <t>O</t>
  </si>
  <si>
    <t xml:space="preserve">P </t>
  </si>
  <si>
    <t>P</t>
  </si>
  <si>
    <t>U</t>
  </si>
  <si>
    <t>V</t>
  </si>
  <si>
    <t>OD totals</t>
  </si>
  <si>
    <t xml:space="preserve">Metrics </t>
  </si>
  <si>
    <t>Summary results</t>
  </si>
  <si>
    <t xml:space="preserve">Number </t>
  </si>
  <si>
    <t xml:space="preserve">Percent </t>
  </si>
  <si>
    <t>Reporting Timeliness Assessment Tool</t>
  </si>
  <si>
    <t xml:space="preserve">OD supervisors checklist for assessment of reporting timeliness </t>
  </si>
  <si>
    <t>Actual number of monthly reports received by OD during the year</t>
  </si>
  <si>
    <t>Total number of monthly reports received by OD by submission deadline</t>
  </si>
  <si>
    <t xml:space="preserve"> C</t>
  </si>
  <si>
    <t xml:space="preserve">F </t>
  </si>
  <si>
    <t>OD Totals</t>
  </si>
  <si>
    <t>Metrics</t>
  </si>
  <si>
    <t>Summary Results</t>
  </si>
  <si>
    <t>Number</t>
  </si>
  <si>
    <t>Percent</t>
  </si>
  <si>
    <t xml:space="preserve">Total health centres </t>
  </si>
  <si>
    <t>OD TB supervisor checklist for data accuracy check</t>
  </si>
  <si>
    <t>Name of health centre</t>
  </si>
  <si>
    <t>Data reported in the monthly report</t>
  </si>
  <si>
    <t>Figure recounted from the TB register</t>
  </si>
  <si>
    <t>Verification Factor</t>
  </si>
  <si>
    <t>VF &lt; 0.90</t>
  </si>
  <si>
    <t>VF &gt; 1.10</t>
  </si>
  <si>
    <t xml:space="preserve">VF = 1.0 (within +/- 10%) </t>
  </si>
  <si>
    <t xml:space="preserve"> VF = C/B</t>
  </si>
  <si>
    <t>(over-reporting)</t>
  </si>
  <si>
    <t>(under-reporting)</t>
  </si>
  <si>
    <t>(Exactly matches the reported data)</t>
  </si>
  <si>
    <t>OD TB Supervisor Checklist for Internal Consistency Over Time</t>
  </si>
  <si>
    <t>Preceding Months (Specify below)</t>
  </si>
  <si>
    <t>Current month (Specify below)</t>
  </si>
  <si>
    <t>Average of preceding 12 months in 2020 
G = (A+B+C+D+E+F+G+I+J+K+L)/12</t>
  </si>
  <si>
    <t xml:space="preserve">Total number </t>
  </si>
  <si>
    <t xml:space="preserve">Percentage </t>
  </si>
  <si>
    <t>Reporting Timeliness of HCs</t>
  </si>
  <si>
    <t>Color coding</t>
  </si>
  <si>
    <t xml:space="preserve">75-90% </t>
  </si>
  <si>
    <t>Below 75 %</t>
  </si>
  <si>
    <t>Tuberculosis Data Quality Checklist
Guide for Operational District TB Supervisor</t>
  </si>
  <si>
    <t>Completeness rate</t>
  </si>
  <si>
    <t>Total expected no. of values for the indicator</t>
  </si>
  <si>
    <t>Total actual no. of non- missing values for the given indicator</t>
  </si>
  <si>
    <t>Ratio of current month to the average of preceding 12 months 
(O = M/N)</t>
  </si>
  <si>
    <t xml:space="preserve">OD TB supervisor’s checklist for Reporting Completeness Assessment </t>
  </si>
  <si>
    <t>password123</t>
  </si>
  <si>
    <t>Monthly reports received by OD by the report submission deadline</t>
  </si>
  <si>
    <t>% Difference between health centre ratio and OD ratio
[O (health centre) -  O (OD)] / O (OD) X 100</t>
  </si>
  <si>
    <t xml:space="preserve">Only one indicator is used for completing this exercise to calculate the completenesss rate. </t>
  </si>
  <si>
    <t>Report submission timeliness rate (P = O / B*100)</t>
  </si>
  <si>
    <t xml:space="preserve">No. of OD Completing the Reported Indicator Data </t>
  </si>
  <si>
    <t>Reporting completeness rate (%) (P=O/N*100)</t>
  </si>
  <si>
    <t>Percentage</t>
  </si>
  <si>
    <t>Reporting completeness rate (%) P=O/N*100</t>
  </si>
  <si>
    <t xml:space="preserve">Reporting completeness </t>
  </si>
  <si>
    <t xml:space="preserve">OD timeliness rate </t>
  </si>
  <si>
    <t>Number of OD</t>
  </si>
  <si>
    <t>Data Quality Review Dashboard</t>
  </si>
  <si>
    <t>Korng Pisey Data Quality Check</t>
  </si>
  <si>
    <t>វាលអង្គពពេល</t>
  </si>
  <si>
    <t>ពោធិ៍មាស</t>
  </si>
  <si>
    <t>និទាន</t>
  </si>
  <si>
    <t>ស្វាយចចប</t>
  </si>
  <si>
    <t>កក់ព្រះខែ</t>
  </si>
  <si>
    <t>ពោធិ៍ចំរើន</t>
  </si>
  <si>
    <t>ព្រៃញាតិ</t>
  </si>
  <si>
    <t>ពោធិ៍អង្រ្កង</t>
  </si>
  <si>
    <t>1 means no missing value 
0 means no reported  case
Blank means the facility didn’t report</t>
  </si>
  <si>
    <t xml:space="preserve">Number and percent of HFs with reporting completeness rate 90-100% </t>
  </si>
  <si>
    <t>Number and percent of HFs with reporting completeness rate between 75% - 90%</t>
  </si>
  <si>
    <t>Number and percent of HFs with reporting completeness rate below 75%</t>
  </si>
  <si>
    <t>Number and percent of HFs with reporting completeness rate more than 100 %</t>
  </si>
  <si>
    <t xml:space="preserve">Number and percent of HF with timeliness rate 75% or below  </t>
  </si>
  <si>
    <t>Number and percent of HF with reporting completeness rate between 75% - 99%</t>
  </si>
  <si>
    <t>Number and percent of HF with 100% reporting timeliness</t>
  </si>
  <si>
    <t>Number and percent of HF more 100% reporting timeliness</t>
  </si>
  <si>
    <t>Names of health facility</t>
  </si>
  <si>
    <t>Name of health facility</t>
  </si>
  <si>
    <t>Enter the number of monthly reports received by OD from the health facility</t>
  </si>
  <si>
    <t>Enter the number of monthly Indicator report received by OD from the health facility</t>
  </si>
  <si>
    <t xml:space="preserve">Name of health facility </t>
  </si>
  <si>
    <t>Number of health facility with completeness rate below 90 %</t>
  </si>
  <si>
    <t>Number of health facility with 100 % expected results</t>
  </si>
  <si>
    <t>Total number of health facilities over-reporting</t>
  </si>
  <si>
    <t>Total number of health facilities under-reporting</t>
  </si>
  <si>
    <t>Total number of health facilities exactly matching</t>
  </si>
  <si>
    <t>Name of health facilities</t>
  </si>
  <si>
    <t>Names of health facilities</t>
  </si>
  <si>
    <t>Number of health facility between 91-99</t>
  </si>
  <si>
    <t>HFs with reporting completeness rate between 75% - 90%</t>
  </si>
  <si>
    <t>HFs with reporting completeness rate below 75%</t>
  </si>
  <si>
    <t>HFs with reporting completeness rate 100%</t>
  </si>
  <si>
    <t>HFs with reporting completeness rate more than 100 %</t>
  </si>
  <si>
    <t xml:space="preserve">HFs with timeliness rate 75% or below  </t>
  </si>
  <si>
    <t>HFs with reporting completeness rate between 75% - 99%</t>
  </si>
  <si>
    <t>HFs with 100% reporting timeliness</t>
  </si>
  <si>
    <t>Number and percent of HF more than 100% reporting timeliness</t>
  </si>
  <si>
    <t>No. of HFS with completeness rate below 90 %</t>
  </si>
  <si>
    <t>No.  of HFs with 100 % expected results</t>
  </si>
  <si>
    <t>No. of HFs between 91-99 %</t>
  </si>
  <si>
    <t>No. of HFs  with reporting completeness rate more than 100 %</t>
  </si>
  <si>
    <t>HFs with at 33% or more difference between the HF and operational district ratio</t>
  </si>
  <si>
    <t>HFs with at less than 33% difference between the HFs and operational district ratio</t>
  </si>
  <si>
    <t>Reporting Completeness Rate of HFs</t>
  </si>
  <si>
    <t>Number of HFs with Data Accuracy Verification</t>
  </si>
  <si>
    <t>HFs with at 33% or more difference between the HFs and operational district ratio</t>
  </si>
  <si>
    <t>HC with at 33% or more difference between the HFs and operational district ratio</t>
  </si>
  <si>
    <t>HC with at less than 33% difference between the HFs and operational district ratio</t>
  </si>
  <si>
    <t xml:space="preserve">OD TB supervisor’s checklist for assessment of health facilities reporting completeness </t>
  </si>
  <si>
    <t xml:space="preserve">Number and percent of HFs with timeliness rate 75% or below  </t>
  </si>
  <si>
    <t>Number and percent of HFs with reporting completeness rate between 75% - 99%</t>
  </si>
  <si>
    <t>Number and percent of HFs with 100% reporting timeliness</t>
  </si>
  <si>
    <t>Number and percent of HFs more than 100% reporting timeliness</t>
  </si>
  <si>
    <r>
      <t xml:space="preserve">OD TB supervisor’s checklist for assessment of completeness of Indicator Data </t>
    </r>
    <r>
      <rPr>
        <b/>
        <sz val="11"/>
        <color rgb="FF7030A0"/>
        <rFont val="Arial"/>
        <family val="2"/>
      </rPr>
      <t>(Indicator: TB notification)</t>
    </r>
  </si>
  <si>
    <r>
      <t xml:space="preserve">Operational Districts are marked in </t>
    </r>
    <r>
      <rPr>
        <sz val="11"/>
        <color rgb="FFFF0000"/>
        <rFont val="Arial"/>
        <family val="2"/>
      </rPr>
      <t>red</t>
    </r>
    <r>
      <rPr>
        <sz val="11"/>
        <color theme="1"/>
        <rFont val="Arial"/>
        <family val="2"/>
      </rPr>
      <t xml:space="preserve"> if 10% or more of their values are missing.</t>
    </r>
  </si>
  <si>
    <t>Number of health facilities with completeness rate below 90 %</t>
  </si>
  <si>
    <t>Number of health facilities with 100 % expected results</t>
  </si>
  <si>
    <t>Number of health faciliies between 91-99 %</t>
  </si>
  <si>
    <t>Number of health facilities with reporting completeness rate more than 100 %</t>
  </si>
  <si>
    <t xml:space="preserve">OD reporting completeness rate </t>
  </si>
  <si>
    <t>Total number of health centres</t>
  </si>
  <si>
    <t>This publication was produced with the support of the United States Agency for International Development (USAID) under the terms of the TB Data, Impact Assessment and Communications Hub (TB DIAH) Associate Award No. 7200AA18LA00007. TB DIAH is implemented by the University of North Carolina at Chapel Hill, in partnership with John Snow, Inc. Views expressed are not necessarily those of USAID or the United States government. MS-22-214c TB</t>
  </si>
  <si>
    <r>
      <t xml:space="preserve">Introduction: 
</t>
    </r>
    <r>
      <rPr>
        <sz val="11"/>
        <color theme="1"/>
        <rFont val="Arial"/>
        <family val="2"/>
      </rPr>
      <t>The goal of the tuberculosis (TB) monitoring and evaluation (M&amp;E) system in Cambodia is to produce quality data that are used for TB surveillance; monitor progress toward the national TB program’s targets; and inform decisions on program planning, management, policymaking, and resource allocations. The data generated by the TB M&amp;E system need to be of high quality and credible so that decision makers at every level of the program can rely on the data and use them to optimize the coverage and quality of TB care services to end TB in the country.</t>
    </r>
  </si>
  <si>
    <r>
      <rPr>
        <b/>
        <sz val="11"/>
        <color theme="1"/>
        <rFont val="Arial"/>
        <family val="2"/>
      </rPr>
      <t xml:space="preserve">Purpose of the Tuberculosis Data Quality Checklist: 
</t>
    </r>
    <r>
      <rPr>
        <sz val="11"/>
        <color theme="1"/>
        <rFont val="Arial"/>
        <family val="2"/>
      </rPr>
      <t>This checklist, adapted from World Health Organization’s (WHO) Data Quality Review modules (see the Reference section at the end of this resource), is designed to facilitate routine and periodic data quality checks conducted through desk reviews and supervisory visits. The checklist will help systematically identify data quality problems across health facilities (health centers and referral hospitals) at the operational district (OD) level. The data quality checks may identify areas requiring improvement and corrective actions. 
The checklist is designed for TB supervisors at the OD level to conduct data quality checks on reporting completeness and timeliness, data accuracy, and internal consistency of reported data. Based on the findings summarized in the checklist, TB supervisors at the OD level will prepare summary reports based on the desk review and field level verification of the data received from health facilities, provide the necessary feedback to health facilities (HFs), and share the findings from the data quality checks with provincial TB supervisors.</t>
    </r>
  </si>
  <si>
    <r>
      <rPr>
        <b/>
        <sz val="11"/>
        <color theme="1"/>
        <rFont val="Arial"/>
        <family val="2"/>
      </rPr>
      <t xml:space="preserve">Data quality dimensions covered by the checklist:
</t>
    </r>
    <r>
      <rPr>
        <sz val="11"/>
        <color theme="1"/>
        <rFont val="Arial"/>
        <family val="2"/>
      </rPr>
      <t xml:space="preserve"> A. Reporting completeness
B. Reporting timeliness
C. Completeness of indicator data
D. Verification of data accuracy
E. Internal consistency over time</t>
    </r>
  </si>
  <si>
    <r>
      <rPr>
        <b/>
        <sz val="11"/>
        <color theme="1"/>
        <rFont val="Arial"/>
        <family val="2"/>
      </rPr>
      <t xml:space="preserve">A. Reporting Completeness: 
</t>
    </r>
    <r>
      <rPr>
        <sz val="11"/>
        <color theme="1"/>
        <rFont val="Arial"/>
        <family val="2"/>
      </rPr>
      <t>This measures the number of reports that were received by the administrative unit compared to the total number of expected reports in a specific time period (usually one year). A completeness rate of 100 percent at the OD level indicates that the OD received reports from all HFs under its administration. A sample completed form follows.</t>
    </r>
  </si>
  <si>
    <r>
      <rPr>
        <b/>
        <sz val="11"/>
        <color theme="1"/>
        <rFont val="Arial"/>
        <family val="2"/>
      </rPr>
      <t>B. Reporting Timeliness:</t>
    </r>
    <r>
      <rPr>
        <sz val="11"/>
        <color theme="1"/>
        <rFont val="Arial"/>
        <family val="2"/>
      </rPr>
      <t xml:space="preserve"> 
A national schedule specifies when monthly TB reports should be submitted to the next administrative level (as recommended by the National Center for Tuberculosis and Leprosy Control [CENAT]). Reports should be received by the end of the second week of the following month</t>
    </r>
  </si>
  <si>
    <r>
      <rPr>
        <b/>
        <sz val="11"/>
        <color theme="1"/>
        <rFont val="Arial"/>
        <family val="2"/>
      </rPr>
      <t>C. Completeness of indicator data:</t>
    </r>
    <r>
      <rPr>
        <sz val="11"/>
        <color theme="1"/>
        <rFont val="Arial"/>
        <family val="2"/>
      </rPr>
      <t xml:space="preserve">
Completeness of indicator data is measured by examining the proportion of non-zero values for a specific indicator. This is achieved in two ways: 
By measuring the number of HF reports in which no value is recorded for selected indicators in place of expected indicators value (i.e., the cells where a specific indicator value should be recorded, but is left blank).
By measuring the number of  zero values for selected indicators on reports from administrative units 
Missing data should be clearly differentiated from true zero values in OD and HF reports. A true zero value indicates that no reportable events occurred during the specified reporting period. A missing value indicates that reportable events occurred but were not in fact reported. 
At OD level, the number and percentage of health-facility reports in which no value is recorded (i.e., missing value) for selected indicators in place of an expected indicator value will be assessed. The example below shows the percentage of missing value for TB notification. In this form “1” means that the health facility (HF) report has no missing value for the particular indicator in the report for the month in question, and “0” means that the value for the specific indicator is missing in the report for the corresponding month.</t>
    </r>
  </si>
  <si>
    <r>
      <rPr>
        <b/>
        <sz val="11"/>
        <color theme="1"/>
        <rFont val="Arial"/>
        <family val="2"/>
      </rPr>
      <t>D. Verification of data accuracy:</t>
    </r>
    <r>
      <rPr>
        <sz val="11"/>
        <color theme="1"/>
        <rFont val="Arial"/>
        <family val="2"/>
      </rPr>
      <t xml:space="preserve"> 
The objective of data verification is to measure the extent to which data in source documents (e.g., TB patient registration book, TB patient treatment card) used by HFs have been accurately aggregated and reported to the OD level. This allows errors that occur in data reporting to be identified for specific indicators and provides an estimate of the facility’s degree of overreporting or underreporting. 
For data verification, data from source documents (e.g., TB patient registration book, TB patient treatment cards) are compared with data that are reported through the TB monthly reports (TB MIS) to determine the proportion of reported results that can be verified from the source documents. The values for selected indicators from specific reporting periods are recounted using the relevant source documents at HFs. This recounted value is then compared with the value initially reported to the OD level for the given reporting period. The ratio of the recounted value to the reported value is called the “verification factor” (VF) and constitutes a measure of the indicator’s accuracy</t>
    </r>
  </si>
  <si>
    <r>
      <rPr>
        <b/>
        <sz val="11"/>
        <color theme="1"/>
        <rFont val="Arial"/>
        <family val="2"/>
      </rPr>
      <t>E. Internal consistency over time:</t>
    </r>
    <r>
      <rPr>
        <sz val="11"/>
        <color theme="1"/>
        <rFont val="Arial"/>
        <family val="2"/>
      </rPr>
      <t xml:space="preserve"> 
Internal consistency of data relates to the coherence of the data being evaluated. In addition to measuring data accuracy by comparing data in source documents and in aggregated reports, as described above, internal consistency examines the plausibility of reported data for selected indicators based on the history of reporting those indicators and comparisons with other program indicators that have a predictable relationship to determine whether an expected relationship exists in the observed data between the two indicators.
Internal consistency over time (based on the history of reporting of the same indicator) is examined by comparing the value of a variable/indicator with the value of the same variable at earlier time periods. The trend of values for a given indicator/variable is evaluated to determine whether the reported value is extreme in relation to other values reported during the year or over several months/years.
Usually, a cut-off is set to allow a certain range of variability of reported data that are expected to happen over the months. In general, if a HF has a ratio of the current month’s value for a given indicator to the average value of the preceding 12 months for the same indicator that is more than +/- 33 percent different from the OD ratio for the same indicator, then the HF’s report is flagged for further scrutiny.</t>
    </r>
  </si>
  <si>
    <r>
      <t xml:space="preserve">OD TB supervisor’s checklist for assessment of completeness of Indicator Data </t>
    </r>
    <r>
      <rPr>
        <sz val="11"/>
        <color theme="1"/>
        <rFont val="Arial"/>
        <family val="2"/>
      </rPr>
      <t>(List the name of the indicator used for reporting here….)</t>
    </r>
  </si>
  <si>
    <t>DQR Toolkit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</si>
</sst>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_);[Red]\(#,##0.00\)"/>
    <numFmt numFmtId="165" formatCode="0.0"/>
  </numFmts>
  <fonts count="55" x14ac:knownFonts="1">
    <font>
      <sz val="11"/>
      <color theme="1"/>
      <name val="Calibri"/>
      <family val="2"/>
      <scheme val="minor"/>
    </font>
    <font>
      <sz val="11"/>
      <color theme="1"/>
      <name val="Calibri"/>
      <family val="2"/>
      <scheme val="minor"/>
    </font>
    <font>
      <b/>
      <sz val="11"/>
      <color theme="1"/>
      <name val="Calibri"/>
      <family val="2"/>
      <scheme val="minor"/>
    </font>
    <font>
      <b/>
      <sz val="11"/>
      <color rgb="FF00B0F0"/>
      <name val="Arial"/>
      <family val="2"/>
    </font>
    <font>
      <b/>
      <sz val="11"/>
      <color rgb="FFFF0000"/>
      <name val="Calibri"/>
      <family val="2"/>
      <scheme val="minor"/>
    </font>
    <font>
      <b/>
      <sz val="11"/>
      <color rgb="FF00B050"/>
      <name val="Calibri"/>
      <family val="2"/>
      <scheme val="minor"/>
    </font>
    <font>
      <u/>
      <sz val="11"/>
      <color theme="1"/>
      <name val="Calibri"/>
      <family val="2"/>
      <scheme val="minor"/>
    </font>
    <font>
      <b/>
      <sz val="11"/>
      <color rgb="FF00B0F0"/>
      <name val="Calibri"/>
      <family val="2"/>
      <scheme val="minor"/>
    </font>
    <font>
      <b/>
      <sz val="10"/>
      <color theme="1"/>
      <name val="Arial"/>
      <family val="2"/>
    </font>
    <font>
      <b/>
      <sz val="10"/>
      <color theme="0"/>
      <name val="Arial"/>
      <family val="2"/>
    </font>
    <font>
      <b/>
      <sz val="14"/>
      <color theme="1"/>
      <name val="Arial"/>
      <family val="2"/>
    </font>
    <font>
      <sz val="10"/>
      <color theme="1"/>
      <name val="Arial"/>
      <family val="2"/>
    </font>
    <font>
      <b/>
      <sz val="10"/>
      <color rgb="FFFF0000"/>
      <name val="Arial"/>
      <family val="2"/>
    </font>
    <font>
      <b/>
      <sz val="10"/>
      <color rgb="FF00B050"/>
      <name val="Arial"/>
      <family val="2"/>
    </font>
    <font>
      <b/>
      <sz val="12"/>
      <color theme="1"/>
      <name val="Calibri"/>
      <family val="2"/>
      <scheme val="minor"/>
    </font>
    <font>
      <b/>
      <sz val="10"/>
      <color rgb="FF221E1F"/>
      <name val="Arial"/>
      <family val="2"/>
    </font>
    <font>
      <b/>
      <sz val="20"/>
      <color theme="1"/>
      <name val="Calibri"/>
      <family val="2"/>
      <scheme val="minor"/>
    </font>
    <font>
      <u/>
      <sz val="11"/>
      <color theme="10"/>
      <name val="Calibri"/>
      <family val="2"/>
      <scheme val="minor"/>
    </font>
    <font>
      <sz val="11"/>
      <color theme="1"/>
      <name val="Georgia"/>
      <family val="1"/>
    </font>
    <font>
      <sz val="11"/>
      <color rgb="FFFF0000"/>
      <name val="Calibri"/>
      <family val="2"/>
      <scheme val="minor"/>
    </font>
    <font>
      <sz val="8"/>
      <name val="Calibri"/>
      <family val="2"/>
      <scheme val="minor"/>
    </font>
    <font>
      <sz val="11"/>
      <color theme="5"/>
      <name val="Calibri"/>
      <family val="2"/>
      <scheme val="minor"/>
    </font>
    <font>
      <b/>
      <sz val="11"/>
      <color theme="1"/>
      <name val="Arial"/>
      <family val="2"/>
    </font>
    <font>
      <b/>
      <sz val="11"/>
      <color theme="0"/>
      <name val="Arial"/>
      <family val="2"/>
    </font>
    <font>
      <b/>
      <sz val="11"/>
      <color rgb="FFFFFFFF"/>
      <name val="Arial"/>
      <family val="2"/>
    </font>
    <font>
      <sz val="11"/>
      <color theme="1"/>
      <name val="Arial"/>
      <family val="2"/>
    </font>
    <font>
      <sz val="11"/>
      <color rgb="FF006100"/>
      <name val="Georgia"/>
      <family val="2"/>
    </font>
    <font>
      <sz val="11"/>
      <color rgb="FF9C5700"/>
      <name val="Georgia"/>
      <family val="2"/>
    </font>
    <font>
      <sz val="11"/>
      <color rgb="FF00B0F0"/>
      <name val="Calibri"/>
      <family val="2"/>
      <scheme val="minor"/>
    </font>
    <font>
      <sz val="11"/>
      <color rgb="FF00B050"/>
      <name val="Calibri"/>
      <family val="2"/>
      <scheme val="minor"/>
    </font>
    <font>
      <sz val="10"/>
      <color rgb="FF00B0F0"/>
      <name val="Arial"/>
      <family val="2"/>
    </font>
    <font>
      <sz val="10"/>
      <color rgb="FFFF0000"/>
      <name val="Arial"/>
      <family val="2"/>
    </font>
    <font>
      <sz val="10"/>
      <color rgb="FF00B050"/>
      <name val="Arial"/>
      <family val="2"/>
    </font>
    <font>
      <sz val="10"/>
      <color theme="5"/>
      <name val="Arial"/>
      <family val="2"/>
    </font>
    <font>
      <sz val="11"/>
      <color rgb="FFFFC000"/>
      <name val="Calibri"/>
      <family val="2"/>
      <scheme val="minor"/>
    </font>
    <font>
      <sz val="11"/>
      <color rgb="FFFFC000"/>
      <name val="Wingdings"/>
      <charset val="2"/>
    </font>
    <font>
      <sz val="12"/>
      <color rgb="FFFFC000"/>
      <name val="Calibri"/>
      <family val="2"/>
      <scheme val="minor"/>
    </font>
    <font>
      <b/>
      <sz val="11"/>
      <color rgb="FFFF0000"/>
      <name val="Arial"/>
      <family val="2"/>
    </font>
    <font>
      <sz val="11"/>
      <name val="Arial"/>
      <family val="2"/>
    </font>
    <font>
      <b/>
      <sz val="11"/>
      <color rgb="FF00B050"/>
      <name val="Arial"/>
      <family val="2"/>
    </font>
    <font>
      <u/>
      <sz val="11"/>
      <color theme="10"/>
      <name val="Arial"/>
      <family val="2"/>
    </font>
    <font>
      <b/>
      <sz val="11"/>
      <color rgb="FF7030A0"/>
      <name val="Arial"/>
      <family val="2"/>
    </font>
    <font>
      <sz val="11"/>
      <color rgb="FFFF0000"/>
      <name val="Arial"/>
      <family val="2"/>
    </font>
    <font>
      <b/>
      <sz val="9"/>
      <color theme="1"/>
      <name val="Arial"/>
      <family val="2"/>
    </font>
    <font>
      <sz val="16"/>
      <color rgb="FF000000"/>
      <name val="Calibri"/>
      <family val="2"/>
      <scheme val="minor"/>
    </font>
    <font>
      <sz val="8"/>
      <color rgb="FF000000"/>
      <name val="Calibri"/>
      <family val="2"/>
      <scheme val="minor"/>
    </font>
    <font>
      <sz val="10"/>
      <color rgb="FF000000"/>
      <name val="Arial"/>
      <family val="2"/>
    </font>
    <font>
      <b/>
      <sz val="12"/>
      <color theme="1"/>
      <name val="Arial"/>
      <family val="2"/>
    </font>
    <font>
      <b/>
      <sz val="11"/>
      <color theme="5"/>
      <name val="Arial"/>
      <family val="2"/>
    </font>
    <font>
      <sz val="11"/>
      <color rgb="FF006100"/>
      <name val="Arial"/>
      <family val="2"/>
    </font>
    <font>
      <sz val="20"/>
      <color theme="1"/>
      <name val="Arial"/>
      <family val="2"/>
    </font>
    <font>
      <b/>
      <sz val="11"/>
      <color rgb="FF006100"/>
      <name val="Arial"/>
      <family val="2"/>
    </font>
    <font>
      <sz val="11"/>
      <color rgb="FF00B050"/>
      <name val="Arial"/>
      <family val="2"/>
    </font>
    <font>
      <sz val="11"/>
      <color rgb="FF00B0F0"/>
      <name val="Arial"/>
      <family val="2"/>
    </font>
    <font>
      <sz val="11"/>
      <color theme="5"/>
      <name val="Arial"/>
      <family val="2"/>
    </font>
  </fonts>
  <fills count="25">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rgb="FFFF0000"/>
        <bgColor indexed="64"/>
      </patternFill>
    </fill>
    <fill>
      <patternFill patternType="solid">
        <fgColor theme="9" tint="0.79998168889431442"/>
        <bgColor indexed="64"/>
      </patternFill>
    </fill>
    <fill>
      <patternFill patternType="solid">
        <fgColor rgb="FF76923C"/>
        <bgColor indexed="64"/>
      </patternFill>
    </fill>
    <fill>
      <patternFill patternType="solid">
        <fgColor rgb="FFD6E3BC"/>
        <bgColor indexed="64"/>
      </patternFill>
    </fill>
    <fill>
      <patternFill patternType="solid">
        <fgColor theme="9" tint="0.59999389629810485"/>
        <bgColor indexed="64"/>
      </patternFill>
    </fill>
    <fill>
      <patternFill patternType="solid">
        <fgColor rgb="FFFFFFFF"/>
        <bgColor indexed="64"/>
      </patternFill>
    </fill>
    <fill>
      <patternFill patternType="solid">
        <fgColor rgb="FF00B0F0"/>
        <bgColor indexed="64"/>
      </patternFill>
    </fill>
    <fill>
      <patternFill patternType="solid">
        <fgColor rgb="FF00B050"/>
        <bgColor indexed="64"/>
      </patternFill>
    </fill>
    <fill>
      <patternFill patternType="solid">
        <fgColor theme="7" tint="0.59999389629810485"/>
        <bgColor indexed="64"/>
      </patternFill>
    </fill>
    <fill>
      <patternFill patternType="solid">
        <fgColor theme="1"/>
        <bgColor indexed="64"/>
      </patternFill>
    </fill>
    <fill>
      <patternFill patternType="solid">
        <fgColor theme="7" tint="0.79998168889431442"/>
        <bgColor indexed="64"/>
      </patternFill>
    </fill>
    <fill>
      <patternFill patternType="solid">
        <fgColor theme="5"/>
        <bgColor indexed="64"/>
      </patternFill>
    </fill>
    <fill>
      <patternFill patternType="solid">
        <fgColor rgb="FF92D050"/>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rgb="FFC6EFCE"/>
      </patternFill>
    </fill>
    <fill>
      <patternFill patternType="solid">
        <fgColor rgb="FFFFEB9C"/>
      </patternFill>
    </fill>
    <fill>
      <patternFill patternType="solid">
        <fgColor rgb="FFBDD6EE"/>
        <bgColor indexed="64"/>
      </patternFill>
    </fill>
    <fill>
      <patternFill patternType="solid">
        <fgColor rgb="FFDEEAF6"/>
        <bgColor indexed="64"/>
      </patternFill>
    </fill>
    <fill>
      <patternFill patternType="solid">
        <fgColor theme="0"/>
        <bgColor indexed="64"/>
      </patternFill>
    </fill>
    <fill>
      <patternFill patternType="solid">
        <fgColor rgb="FF69BC9E"/>
        <bgColor indexed="64"/>
      </patternFill>
    </fill>
  </fills>
  <borders count="4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rgb="FF000000"/>
      </top>
      <bottom/>
      <diagonal/>
    </border>
    <border>
      <left style="medium">
        <color rgb="FF000000"/>
      </left>
      <right/>
      <top style="medium">
        <color rgb="FF000000"/>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medium">
        <color rgb="FF000000"/>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000000"/>
      </left>
      <right style="medium">
        <color rgb="FF000000"/>
      </right>
      <top style="medium">
        <color rgb="FFCCCCCC"/>
      </top>
      <bottom style="medium">
        <color rgb="FFCCCCCC"/>
      </bottom>
      <diagonal/>
    </border>
    <border>
      <left style="medium">
        <color rgb="FFCCCCCC"/>
      </left>
      <right style="medium">
        <color rgb="FF000000"/>
      </right>
      <top style="medium">
        <color rgb="FFCCCCCC"/>
      </top>
      <bottom style="medium">
        <color rgb="FFCCCCCC"/>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 fillId="0" borderId="0" applyFont="0" applyFill="0" applyBorder="0" applyAlignment="0" applyProtection="0"/>
    <xf numFmtId="0" fontId="17" fillId="0" borderId="0" applyNumberFormat="0" applyFill="0" applyBorder="0" applyAlignment="0" applyProtection="0"/>
    <xf numFmtId="0" fontId="26" fillId="19" borderId="0" applyNumberFormat="0" applyBorder="0" applyAlignment="0" applyProtection="0"/>
    <xf numFmtId="0" fontId="27" fillId="20" borderId="0" applyNumberFormat="0" applyBorder="0" applyAlignment="0" applyProtection="0"/>
  </cellStyleXfs>
  <cellXfs count="281">
    <xf numFmtId="0" fontId="0" fillId="0" borderId="0" xfId="0"/>
    <xf numFmtId="1" fontId="2" fillId="0" borderId="0" xfId="0" applyNumberFormat="1" applyFont="1" applyAlignment="1" applyProtection="1">
      <alignment horizontal="center"/>
      <protection locked="0" hidden="1"/>
    </xf>
    <xf numFmtId="1" fontId="0" fillId="0" borderId="0" xfId="0" applyNumberFormat="1"/>
    <xf numFmtId="0" fontId="6" fillId="5" borderId="0" xfId="0" applyFont="1" applyFill="1"/>
    <xf numFmtId="1" fontId="0" fillId="5" borderId="0" xfId="0" applyNumberFormat="1" applyFill="1"/>
    <xf numFmtId="0" fontId="8" fillId="9" borderId="17"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3" borderId="15" xfId="0" applyFont="1" applyFill="1" applyBorder="1" applyAlignment="1">
      <alignment horizontal="center" vertical="center" wrapText="1"/>
    </xf>
    <xf numFmtId="2" fontId="8" fillId="9" borderId="15" xfId="0" applyNumberFormat="1" applyFont="1" applyFill="1" applyBorder="1" applyAlignment="1">
      <alignment horizontal="center" vertical="center" wrapText="1"/>
    </xf>
    <xf numFmtId="2" fontId="8" fillId="9" borderId="19" xfId="0" applyNumberFormat="1"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20" xfId="0" applyFont="1" applyFill="1" applyBorder="1" applyAlignment="1">
      <alignment horizontal="center" vertical="center" wrapText="1"/>
    </xf>
    <xf numFmtId="2" fontId="8" fillId="9" borderId="20" xfId="0" applyNumberFormat="1" applyFont="1" applyFill="1" applyBorder="1" applyAlignment="1">
      <alignment horizontal="center" vertical="center" wrapText="1"/>
    </xf>
    <xf numFmtId="0" fontId="8" fillId="9" borderId="21" xfId="0" applyFont="1" applyFill="1" applyBorder="1" applyAlignment="1">
      <alignment horizontal="center" vertical="center" wrapText="1"/>
    </xf>
    <xf numFmtId="2" fontId="8" fillId="9" borderId="21" xfId="0" applyNumberFormat="1" applyFont="1" applyFill="1" applyBorder="1" applyAlignment="1">
      <alignment horizontal="center" vertical="center" wrapText="1"/>
    </xf>
    <xf numFmtId="0" fontId="8" fillId="9" borderId="22" xfId="0" applyFont="1" applyFill="1" applyBorder="1" applyAlignment="1">
      <alignment horizontal="center" vertical="center" wrapText="1"/>
    </xf>
    <xf numFmtId="2" fontId="8" fillId="9" borderId="22" xfId="0" applyNumberFormat="1" applyFont="1" applyFill="1" applyBorder="1" applyAlignment="1">
      <alignment horizontal="center" vertical="center" wrapText="1"/>
    </xf>
    <xf numFmtId="0" fontId="9" fillId="4" borderId="9" xfId="0" applyFont="1" applyFill="1" applyBorder="1" applyAlignment="1">
      <alignment vertical="center" wrapText="1"/>
    </xf>
    <xf numFmtId="0" fontId="8" fillId="9" borderId="14" xfId="0" applyFont="1" applyFill="1" applyBorder="1" applyAlignment="1">
      <alignment vertical="center" wrapText="1"/>
    </xf>
    <xf numFmtId="0" fontId="8" fillId="9" borderId="25" xfId="0" applyFont="1" applyFill="1" applyBorder="1" applyAlignment="1">
      <alignment vertical="center" wrapText="1"/>
    </xf>
    <xf numFmtId="0" fontId="2" fillId="0" borderId="0" xfId="0" applyFont="1"/>
    <xf numFmtId="1" fontId="2" fillId="0" borderId="33" xfId="0" applyNumberFormat="1" applyFont="1" applyBorder="1" applyAlignment="1">
      <alignment horizontal="center"/>
    </xf>
    <xf numFmtId="0" fontId="2" fillId="0" borderId="33" xfId="0" applyFont="1" applyBorder="1" applyAlignment="1">
      <alignment horizontal="center"/>
    </xf>
    <xf numFmtId="9" fontId="5" fillId="0" borderId="18" xfId="0" applyNumberFormat="1" applyFont="1" applyBorder="1"/>
    <xf numFmtId="0" fontId="7" fillId="0" borderId="18" xfId="0" applyFont="1" applyBorder="1" applyAlignment="1">
      <alignment horizontal="right"/>
    </xf>
    <xf numFmtId="0" fontId="4" fillId="0" borderId="17" xfId="0" applyFont="1" applyBorder="1" applyAlignment="1">
      <alignment horizontal="right"/>
    </xf>
    <xf numFmtId="0" fontId="2" fillId="0" borderId="7" xfId="0" applyFont="1" applyBorder="1" applyAlignment="1">
      <alignment horizontal="right"/>
    </xf>
    <xf numFmtId="0" fontId="18" fillId="0" borderId="0" xfId="0" applyFont="1"/>
    <xf numFmtId="0" fontId="8" fillId="0" borderId="5" xfId="0" applyFont="1" applyBorder="1" applyAlignment="1">
      <alignment horizontal="center" vertical="center" wrapText="1"/>
    </xf>
    <xf numFmtId="1" fontId="8" fillId="0" borderId="5" xfId="0" applyNumberFormat="1" applyFont="1" applyBorder="1" applyAlignment="1">
      <alignment horizontal="center" vertical="center" wrapText="1"/>
    </xf>
    <xf numFmtId="0" fontId="8" fillId="0" borderId="5" xfId="0" applyFont="1" applyBorder="1" applyAlignment="1">
      <alignment vertical="center" wrapText="1"/>
    </xf>
    <xf numFmtId="0" fontId="11" fillId="3" borderId="5" xfId="0" applyFont="1" applyFill="1" applyBorder="1" applyAlignment="1">
      <alignment horizontal="center" vertical="center" wrapText="1"/>
    </xf>
    <xf numFmtId="1" fontId="8" fillId="13" borderId="5" xfId="0" applyNumberFormat="1" applyFont="1" applyFill="1" applyBorder="1" applyAlignment="1">
      <alignment horizontal="center" vertical="center" wrapText="1"/>
    </xf>
    <xf numFmtId="0" fontId="8" fillId="14" borderId="5" xfId="0" applyFont="1" applyFill="1" applyBorder="1" applyAlignment="1">
      <alignment horizontal="center" vertical="center" wrapText="1"/>
    </xf>
    <xf numFmtId="1" fontId="8" fillId="0" borderId="5" xfId="0" applyNumberFormat="1" applyFont="1" applyBorder="1" applyAlignment="1">
      <alignment horizontal="center" vertical="center"/>
    </xf>
    <xf numFmtId="164" fontId="18" fillId="0" borderId="0" xfId="0" applyNumberFormat="1" applyFont="1"/>
    <xf numFmtId="0" fontId="22" fillId="9" borderId="17" xfId="0" applyFont="1" applyFill="1" applyBorder="1" applyAlignment="1">
      <alignment horizontal="center" vertical="center" wrapText="1"/>
    </xf>
    <xf numFmtId="0" fontId="22" fillId="9" borderId="15" xfId="0" applyFont="1" applyFill="1" applyBorder="1" applyAlignment="1">
      <alignment horizontal="center" vertical="center" wrapText="1"/>
    </xf>
    <xf numFmtId="0" fontId="22" fillId="3" borderId="15" xfId="0" applyFont="1" applyFill="1" applyBorder="1" applyAlignment="1">
      <alignment horizontal="center" vertical="center" wrapText="1"/>
    </xf>
    <xf numFmtId="2" fontId="22" fillId="9" borderId="15" xfId="0" applyNumberFormat="1" applyFont="1" applyFill="1" applyBorder="1" applyAlignment="1">
      <alignment horizontal="center" vertical="center" wrapText="1"/>
    </xf>
    <xf numFmtId="0" fontId="22" fillId="3" borderId="19" xfId="0" applyFont="1" applyFill="1" applyBorder="1" applyAlignment="1">
      <alignment horizontal="center" vertical="center" wrapText="1"/>
    </xf>
    <xf numFmtId="2" fontId="22" fillId="9" borderId="19" xfId="0" applyNumberFormat="1" applyFont="1" applyFill="1" applyBorder="1" applyAlignment="1">
      <alignment horizontal="center" vertical="center" wrapText="1"/>
    </xf>
    <xf numFmtId="0" fontId="22" fillId="9" borderId="19" xfId="0" applyFont="1" applyFill="1" applyBorder="1" applyAlignment="1">
      <alignment horizontal="center" vertical="center" wrapText="1"/>
    </xf>
    <xf numFmtId="2" fontId="22" fillId="9" borderId="20" xfId="0" applyNumberFormat="1" applyFont="1" applyFill="1" applyBorder="1" applyAlignment="1">
      <alignment horizontal="center" vertical="center" wrapText="1"/>
    </xf>
    <xf numFmtId="0" fontId="22" fillId="9" borderId="20" xfId="0" applyFont="1" applyFill="1" applyBorder="1" applyAlignment="1">
      <alignment horizontal="center" vertical="center" wrapText="1"/>
    </xf>
    <xf numFmtId="2" fontId="22" fillId="9" borderId="21" xfId="0" applyNumberFormat="1" applyFont="1" applyFill="1" applyBorder="1" applyAlignment="1">
      <alignment horizontal="center" vertical="center" wrapText="1"/>
    </xf>
    <xf numFmtId="0" fontId="22" fillId="9" borderId="21" xfId="0" applyFont="1" applyFill="1" applyBorder="1" applyAlignment="1">
      <alignment horizontal="center" vertical="center" wrapText="1"/>
    </xf>
    <xf numFmtId="2" fontId="22" fillId="9" borderId="22" xfId="0" applyNumberFormat="1" applyFont="1" applyFill="1" applyBorder="1" applyAlignment="1">
      <alignment horizontal="center" vertical="center" wrapText="1"/>
    </xf>
    <xf numFmtId="0" fontId="22" fillId="9" borderId="22" xfId="0" applyFont="1" applyFill="1" applyBorder="1" applyAlignment="1">
      <alignment horizontal="center" vertical="center" wrapText="1"/>
    </xf>
    <xf numFmtId="0" fontId="23" fillId="4" borderId="9" xfId="0" applyFont="1" applyFill="1" applyBorder="1" applyAlignment="1">
      <alignment vertical="center" wrapText="1"/>
    </xf>
    <xf numFmtId="0" fontId="22" fillId="9" borderId="14" xfId="0" applyFont="1" applyFill="1" applyBorder="1" applyAlignment="1">
      <alignment vertical="center" wrapText="1"/>
    </xf>
    <xf numFmtId="0" fontId="22" fillId="9" borderId="25" xfId="0" applyFont="1" applyFill="1" applyBorder="1" applyAlignment="1">
      <alignment vertical="center" wrapText="1"/>
    </xf>
    <xf numFmtId="0" fontId="22" fillId="0" borderId="5" xfId="0" applyFont="1" applyBorder="1" applyAlignment="1">
      <alignment horizontal="center" vertical="center" wrapText="1"/>
    </xf>
    <xf numFmtId="0" fontId="22" fillId="8" borderId="5" xfId="0" applyFont="1" applyFill="1" applyBorder="1" applyAlignment="1">
      <alignment vertical="center" wrapText="1"/>
    </xf>
    <xf numFmtId="1" fontId="23" fillId="0" borderId="5" xfId="0" applyNumberFormat="1" applyFont="1" applyBorder="1" applyAlignment="1">
      <alignment horizontal="center" vertical="center" wrapText="1"/>
    </xf>
    <xf numFmtId="1" fontId="22" fillId="0" borderId="5" xfId="0" applyNumberFormat="1" applyFont="1" applyBorder="1" applyAlignment="1">
      <alignment horizontal="center" vertical="center" wrapText="1"/>
    </xf>
    <xf numFmtId="0" fontId="2" fillId="0" borderId="16" xfId="0" applyFont="1" applyBorder="1" applyAlignment="1">
      <alignment horizontal="right"/>
    </xf>
    <xf numFmtId="0" fontId="25"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5" fillId="3" borderId="5" xfId="0" applyFont="1" applyFill="1" applyBorder="1" applyAlignment="1">
      <alignment horizontal="center" vertical="center" wrapText="1"/>
    </xf>
    <xf numFmtId="0" fontId="25" fillId="8" borderId="5" xfId="0" applyFont="1" applyFill="1" applyBorder="1" applyAlignment="1">
      <alignment horizontal="center" vertical="center" wrapText="1"/>
    </xf>
    <xf numFmtId="1" fontId="25" fillId="8" borderId="5" xfId="0" applyNumberFormat="1" applyFont="1" applyFill="1" applyBorder="1" applyAlignment="1">
      <alignment horizontal="center" vertical="center" wrapText="1"/>
    </xf>
    <xf numFmtId="0" fontId="0" fillId="0" borderId="1" xfId="0" applyBorder="1"/>
    <xf numFmtId="0" fontId="8" fillId="15" borderId="32" xfId="0" applyFont="1" applyFill="1" applyBorder="1" applyAlignment="1">
      <alignment vertical="center"/>
    </xf>
    <xf numFmtId="1" fontId="8" fillId="0" borderId="33" xfId="0" applyNumberFormat="1" applyFont="1" applyBorder="1" applyAlignment="1">
      <alignment horizontal="center" vertical="center"/>
    </xf>
    <xf numFmtId="1" fontId="15" fillId="0" borderId="34" xfId="0" applyNumberFormat="1" applyFont="1" applyBorder="1" applyAlignment="1">
      <alignment horizontal="center" vertical="center"/>
    </xf>
    <xf numFmtId="0" fontId="2" fillId="17" borderId="19" xfId="0" applyFont="1" applyFill="1" applyBorder="1"/>
    <xf numFmtId="0" fontId="14" fillId="16" borderId="32" xfId="0" applyFont="1" applyFill="1" applyBorder="1" applyAlignment="1">
      <alignment vertical="center"/>
    </xf>
    <xf numFmtId="1" fontId="8" fillId="21" borderId="39" xfId="0" applyNumberFormat="1" applyFont="1" applyFill="1" applyBorder="1" applyAlignment="1">
      <alignment horizontal="center" vertical="center" wrapText="1"/>
    </xf>
    <xf numFmtId="1" fontId="8" fillId="22" borderId="42" xfId="0" applyNumberFormat="1" applyFont="1" applyFill="1" applyBorder="1" applyAlignment="1">
      <alignment horizontal="center" vertical="center" wrapText="1"/>
    </xf>
    <xf numFmtId="0" fontId="0" fillId="0" borderId="9" xfId="0" applyBorder="1"/>
    <xf numFmtId="0" fontId="11" fillId="15" borderId="1" xfId="0" applyFont="1" applyFill="1" applyBorder="1" applyAlignment="1">
      <alignment vertical="center"/>
    </xf>
    <xf numFmtId="0" fontId="14" fillId="16" borderId="1" xfId="0" applyFont="1" applyFill="1" applyBorder="1" applyAlignment="1">
      <alignment vertical="center"/>
    </xf>
    <xf numFmtId="0" fontId="0" fillId="17" borderId="0" xfId="0" applyFill="1"/>
    <xf numFmtId="0" fontId="27" fillId="20" borderId="5" xfId="4" applyBorder="1"/>
    <xf numFmtId="1" fontId="27" fillId="20" borderId="5" xfId="4" applyNumberFormat="1" applyBorder="1" applyAlignment="1">
      <alignment horizontal="center"/>
    </xf>
    <xf numFmtId="0" fontId="26" fillId="23" borderId="0" xfId="3" applyFill="1" applyBorder="1" applyAlignment="1"/>
    <xf numFmtId="0" fontId="26" fillId="23" borderId="0" xfId="3" applyFill="1" applyBorder="1" applyAlignment="1">
      <alignment horizontal="left" vertical="center"/>
    </xf>
    <xf numFmtId="1" fontId="26" fillId="23" borderId="0" xfId="3" applyNumberFormat="1" applyFill="1" applyBorder="1" applyAlignment="1">
      <alignment horizontal="center" vertical="center"/>
    </xf>
    <xf numFmtId="0" fontId="24" fillId="6" borderId="5" xfId="0" applyFont="1" applyFill="1" applyBorder="1" applyAlignment="1">
      <alignment horizontal="center" vertical="center" wrapText="1"/>
    </xf>
    <xf numFmtId="1" fontId="25" fillId="0" borderId="5" xfId="0" applyNumberFormat="1" applyFont="1" applyBorder="1" applyAlignment="1">
      <alignment horizontal="center" vertical="center" wrapText="1"/>
    </xf>
    <xf numFmtId="0" fontId="28" fillId="0" borderId="4" xfId="0" applyFont="1" applyBorder="1"/>
    <xf numFmtId="0" fontId="30" fillId="0" borderId="4" xfId="0" applyFont="1" applyBorder="1" applyAlignment="1">
      <alignment vertical="center"/>
    </xf>
    <xf numFmtId="0" fontId="31" fillId="21" borderId="40" xfId="0" applyFont="1" applyFill="1" applyBorder="1" applyAlignment="1">
      <alignment vertical="center" wrapText="1"/>
    </xf>
    <xf numFmtId="0" fontId="32" fillId="22" borderId="41" xfId="0" applyFont="1" applyFill="1" applyBorder="1" applyAlignment="1">
      <alignment vertical="center" wrapText="1"/>
    </xf>
    <xf numFmtId="0" fontId="19" fillId="0" borderId="4" xfId="0" applyFont="1" applyBorder="1"/>
    <xf numFmtId="0" fontId="29" fillId="0" borderId="4" xfId="0" applyFont="1" applyBorder="1"/>
    <xf numFmtId="0" fontId="21" fillId="0" borderId="3" xfId="0" applyFont="1" applyBorder="1" applyAlignment="1">
      <alignment horizontal="left"/>
    </xf>
    <xf numFmtId="0" fontId="31" fillId="0" borderId="4" xfId="0" applyFont="1" applyBorder="1" applyAlignment="1">
      <alignment vertical="center"/>
    </xf>
    <xf numFmtId="0" fontId="32" fillId="0" borderId="8" xfId="0" applyFont="1" applyBorder="1" applyAlignment="1">
      <alignment vertical="center"/>
    </xf>
    <xf numFmtId="1" fontId="0" fillId="0" borderId="0" xfId="0" applyNumberFormat="1" applyAlignment="1">
      <alignment horizontal="center"/>
    </xf>
    <xf numFmtId="0" fontId="33" fillId="0" borderId="0" xfId="0" applyFont="1" applyAlignment="1">
      <alignment vertical="center" wrapText="1"/>
    </xf>
    <xf numFmtId="0" fontId="29" fillId="0" borderId="8" xfId="0" applyFont="1" applyBorder="1"/>
    <xf numFmtId="0" fontId="25" fillId="0" borderId="5" xfId="0" applyFont="1" applyBorder="1" applyAlignment="1">
      <alignment horizontal="left" vertical="center" wrapText="1"/>
    </xf>
    <xf numFmtId="0" fontId="22" fillId="9" borderId="17" xfId="0" applyFont="1" applyFill="1" applyBorder="1" applyAlignment="1">
      <alignment horizontal="left" vertical="center" wrapText="1"/>
    </xf>
    <xf numFmtId="0" fontId="8" fillId="0" borderId="5" xfId="0" applyFont="1" applyBorder="1" applyAlignment="1">
      <alignment horizontal="left" vertical="center" wrapText="1"/>
    </xf>
    <xf numFmtId="0" fontId="22" fillId="3" borderId="43" xfId="0" applyFont="1" applyFill="1" applyBorder="1" applyAlignment="1">
      <alignment horizontal="center" vertical="center" wrapText="1"/>
    </xf>
    <xf numFmtId="165" fontId="8" fillId="0" borderId="5" xfId="0" applyNumberFormat="1" applyFont="1" applyBorder="1" applyAlignment="1">
      <alignment horizontal="center" vertical="center"/>
    </xf>
    <xf numFmtId="165" fontId="8" fillId="0" borderId="5" xfId="0" applyNumberFormat="1" applyFont="1" applyBorder="1" applyAlignment="1">
      <alignment horizontal="center" vertical="center" wrapText="1"/>
    </xf>
    <xf numFmtId="0" fontId="34" fillId="0" borderId="0" xfId="0" applyFont="1"/>
    <xf numFmtId="0" fontId="34" fillId="3" borderId="0" xfId="0" applyFont="1" applyFill="1"/>
    <xf numFmtId="0" fontId="35" fillId="3" borderId="0" xfId="0" applyFont="1" applyFill="1"/>
    <xf numFmtId="0" fontId="36" fillId="3" borderId="0" xfId="0" applyFont="1" applyFill="1"/>
    <xf numFmtId="0" fontId="0" fillId="3" borderId="0" xfId="0" applyFill="1"/>
    <xf numFmtId="0" fontId="8" fillId="2" borderId="5" xfId="0" applyFont="1" applyFill="1" applyBorder="1" applyAlignment="1">
      <alignment horizontal="center" vertical="center" wrapText="1"/>
    </xf>
    <xf numFmtId="0" fontId="11" fillId="2" borderId="5" xfId="0" applyFont="1" applyFill="1" applyBorder="1" applyAlignment="1">
      <alignment horizontal="center"/>
    </xf>
    <xf numFmtId="1" fontId="11" fillId="2" borderId="5" xfId="0" applyNumberFormat="1" applyFont="1" applyFill="1" applyBorder="1" applyAlignment="1">
      <alignment horizontal="center"/>
    </xf>
    <xf numFmtId="0" fontId="25" fillId="0" borderId="5" xfId="0" applyFont="1" applyBorder="1"/>
    <xf numFmtId="0" fontId="25" fillId="3" borderId="5" xfId="0" applyFont="1" applyFill="1" applyBorder="1" applyAlignment="1">
      <alignment horizontal="center"/>
    </xf>
    <xf numFmtId="0" fontId="25" fillId="0" borderId="5" xfId="0" applyFont="1" applyBorder="1" applyAlignment="1" applyProtection="1">
      <alignment horizontal="center"/>
      <protection locked="0" hidden="1"/>
    </xf>
    <xf numFmtId="1" fontId="25" fillId="0" borderId="5" xfId="0" applyNumberFormat="1" applyFont="1" applyBorder="1" applyAlignment="1" applyProtection="1">
      <alignment horizontal="center"/>
      <protection locked="0" hidden="1"/>
    </xf>
    <xf numFmtId="0" fontId="25" fillId="0" borderId="5" xfId="0" applyFont="1" applyBorder="1" applyAlignment="1">
      <alignment horizontal="center"/>
    </xf>
    <xf numFmtId="0" fontId="22" fillId="2" borderId="5" xfId="0" applyFont="1" applyFill="1" applyBorder="1" applyAlignment="1" applyProtection="1">
      <alignment horizontal="center"/>
      <protection locked="0" hidden="1"/>
    </xf>
    <xf numFmtId="1" fontId="22" fillId="2" borderId="5" xfId="0" applyNumberFormat="1" applyFont="1" applyFill="1" applyBorder="1" applyAlignment="1" applyProtection="1">
      <alignment horizontal="center"/>
      <protection locked="0" hidden="1"/>
    </xf>
    <xf numFmtId="1" fontId="38" fillId="0" borderId="5" xfId="0" applyNumberFormat="1" applyFont="1" applyBorder="1" applyAlignment="1" applyProtection="1">
      <alignment horizontal="center"/>
      <protection locked="0" hidden="1"/>
    </xf>
    <xf numFmtId="1" fontId="25" fillId="0" borderId="0" xfId="0" applyNumberFormat="1" applyFont="1" applyAlignment="1" applyProtection="1">
      <alignment horizontal="center"/>
      <protection locked="0" hidden="1"/>
    </xf>
    <xf numFmtId="1" fontId="25" fillId="0" borderId="0" xfId="0" applyNumberFormat="1" applyFont="1" applyProtection="1">
      <protection locked="0" hidden="1"/>
    </xf>
    <xf numFmtId="0" fontId="25" fillId="0" borderId="0" xfId="0" applyFont="1"/>
    <xf numFmtId="0" fontId="22" fillId="8" borderId="5" xfId="0" applyFont="1" applyFill="1" applyBorder="1" applyAlignment="1">
      <alignment horizontal="center" vertical="center" wrapText="1"/>
    </xf>
    <xf numFmtId="0" fontId="22" fillId="0" borderId="5" xfId="0" applyFont="1" applyBorder="1" applyAlignment="1">
      <alignment horizontal="center"/>
    </xf>
    <xf numFmtId="0" fontId="22" fillId="0" borderId="0" xfId="0" applyFont="1" applyAlignment="1">
      <alignment horizontal="center"/>
    </xf>
    <xf numFmtId="0" fontId="40" fillId="0" borderId="0" xfId="2" applyFont="1"/>
    <xf numFmtId="0" fontId="22" fillId="2" borderId="5" xfId="0" applyFont="1" applyFill="1" applyBorder="1" applyAlignment="1">
      <alignment horizontal="center" vertical="center" wrapText="1"/>
    </xf>
    <xf numFmtId="0" fontId="25" fillId="2" borderId="5" xfId="0" applyFont="1" applyFill="1" applyBorder="1" applyAlignment="1">
      <alignment horizontal="center"/>
    </xf>
    <xf numFmtId="0" fontId="25" fillId="0" borderId="5" xfId="0" applyFont="1" applyBorder="1" applyAlignment="1">
      <alignment horizontal="left"/>
    </xf>
    <xf numFmtId="1" fontId="25" fillId="0" borderId="5" xfId="0" applyNumberFormat="1" applyFont="1" applyBorder="1" applyAlignment="1">
      <alignment horizontal="center"/>
    </xf>
    <xf numFmtId="0" fontId="25" fillId="2" borderId="5" xfId="0" applyFont="1" applyFill="1" applyBorder="1" applyAlignment="1" applyProtection="1">
      <alignment horizontal="center"/>
      <protection locked="0" hidden="1"/>
    </xf>
    <xf numFmtId="1" fontId="22" fillId="0" borderId="0" xfId="0" applyNumberFormat="1" applyFont="1" applyAlignment="1" applyProtection="1">
      <alignment horizontal="center"/>
      <protection locked="0" hidden="1"/>
    </xf>
    <xf numFmtId="0" fontId="22" fillId="3" borderId="13" xfId="0" applyFont="1" applyFill="1" applyBorder="1" applyAlignment="1">
      <alignment horizontal="center" vertical="center" wrapText="1"/>
    </xf>
    <xf numFmtId="0" fontId="25" fillId="10" borderId="9" xfId="0" applyFont="1" applyFill="1" applyBorder="1"/>
    <xf numFmtId="0" fontId="25" fillId="0" borderId="22" xfId="0" applyFont="1" applyBorder="1"/>
    <xf numFmtId="0" fontId="25" fillId="11" borderId="29" xfId="0" applyFont="1" applyFill="1" applyBorder="1"/>
    <xf numFmtId="0" fontId="43" fillId="8" borderId="5" xfId="0" applyFont="1" applyFill="1" applyBorder="1" applyAlignment="1">
      <alignment horizontal="center" wrapText="1"/>
    </xf>
    <xf numFmtId="17" fontId="43" fillId="8" borderId="5" xfId="0" applyNumberFormat="1" applyFont="1" applyFill="1" applyBorder="1" applyAlignment="1">
      <alignment horizontal="center" wrapText="1"/>
    </xf>
    <xf numFmtId="0" fontId="22" fillId="3" borderId="5" xfId="0" applyFont="1" applyFill="1" applyBorder="1" applyAlignment="1">
      <alignment horizontal="center"/>
    </xf>
    <xf numFmtId="0" fontId="22" fillId="0" borderId="0" xfId="0" applyFont="1"/>
    <xf numFmtId="0" fontId="22" fillId="2" borderId="2" xfId="0" applyFont="1" applyFill="1" applyBorder="1" applyAlignment="1" applyProtection="1">
      <alignment horizontal="center"/>
      <protection locked="0" hidden="1"/>
    </xf>
    <xf numFmtId="0" fontId="44" fillId="0" borderId="0" xfId="0" applyFont="1"/>
    <xf numFmtId="0" fontId="45" fillId="0" borderId="0" xfId="0" applyFont="1" applyAlignment="1">
      <alignment wrapText="1"/>
    </xf>
    <xf numFmtId="0" fontId="0" fillId="24" borderId="0" xfId="0" applyFill="1"/>
    <xf numFmtId="0" fontId="46" fillId="0" borderId="0" xfId="0" applyFont="1" applyAlignment="1">
      <alignment wrapText="1"/>
    </xf>
    <xf numFmtId="0" fontId="10" fillId="18" borderId="0" xfId="0" applyFont="1" applyFill="1" applyAlignment="1">
      <alignment horizontal="center" wrapText="1"/>
    </xf>
    <xf numFmtId="0" fontId="25" fillId="3" borderId="5" xfId="0" applyFont="1" applyFill="1" applyBorder="1" applyAlignment="1">
      <alignment wrapText="1"/>
    </xf>
    <xf numFmtId="0" fontId="25" fillId="3" borderId="5" xfId="0" applyFont="1" applyFill="1" applyBorder="1" applyAlignment="1">
      <alignment vertical="top" wrapText="1"/>
    </xf>
    <xf numFmtId="0" fontId="43" fillId="2" borderId="5" xfId="0" applyFont="1" applyFill="1" applyBorder="1" applyAlignment="1">
      <alignment horizontal="center" vertical="center" wrapText="1"/>
    </xf>
    <xf numFmtId="0" fontId="22" fillId="2" borderId="5" xfId="0" applyFont="1" applyFill="1" applyBorder="1" applyAlignment="1">
      <alignment horizontal="center"/>
    </xf>
    <xf numFmtId="1" fontId="22" fillId="2" borderId="2" xfId="0" applyNumberFormat="1" applyFont="1" applyFill="1" applyBorder="1" applyAlignment="1">
      <alignment horizontal="center"/>
    </xf>
    <xf numFmtId="0" fontId="22" fillId="0" borderId="5" xfId="0" applyFont="1" applyBorder="1" applyAlignment="1" applyProtection="1">
      <alignment horizontal="center"/>
      <protection locked="0" hidden="1"/>
    </xf>
    <xf numFmtId="1" fontId="22" fillId="0" borderId="2" xfId="0" applyNumberFormat="1" applyFont="1" applyBorder="1" applyAlignment="1" applyProtection="1">
      <alignment horizontal="center"/>
      <protection locked="0" hidden="1"/>
    </xf>
    <xf numFmtId="1" fontId="25" fillId="2" borderId="2" xfId="0" applyNumberFormat="1" applyFont="1" applyFill="1" applyBorder="1" applyAlignment="1" applyProtection="1">
      <alignment horizontal="center"/>
      <protection locked="0" hidden="1"/>
    </xf>
    <xf numFmtId="1" fontId="25" fillId="0" borderId="2" xfId="0" applyNumberFormat="1" applyFont="1" applyBorder="1" applyAlignment="1" applyProtection="1">
      <alignment horizontal="center"/>
      <protection locked="0" hidden="1"/>
    </xf>
    <xf numFmtId="0" fontId="22" fillId="2" borderId="2" xfId="0" applyFont="1" applyFill="1" applyBorder="1" applyAlignment="1">
      <alignment horizontal="center"/>
    </xf>
    <xf numFmtId="0" fontId="25" fillId="2" borderId="2" xfId="0" applyFont="1" applyFill="1" applyBorder="1" applyAlignment="1" applyProtection="1">
      <alignment horizontal="center"/>
      <protection locked="0" hidden="1"/>
    </xf>
    <xf numFmtId="0" fontId="25" fillId="0" borderId="2" xfId="0" applyFont="1" applyBorder="1" applyAlignment="1" applyProtection="1">
      <alignment horizontal="center"/>
      <protection locked="0" hidden="1"/>
    </xf>
    <xf numFmtId="0" fontId="43" fillId="3" borderId="13" xfId="0" applyFont="1" applyFill="1" applyBorder="1" applyAlignment="1">
      <alignment horizontal="center" vertical="center" wrapText="1"/>
    </xf>
    <xf numFmtId="0" fontId="43" fillId="3" borderId="15" xfId="0" applyFont="1" applyFill="1" applyBorder="1" applyAlignment="1">
      <alignment horizontal="center" vertical="center" wrapText="1"/>
    </xf>
    <xf numFmtId="0" fontId="49" fillId="19" borderId="38" xfId="3" applyFont="1" applyBorder="1" applyAlignment="1">
      <alignment horizontal="left" vertical="center" wrapText="1"/>
    </xf>
    <xf numFmtId="0" fontId="49" fillId="19" borderId="39" xfId="3" applyFont="1" applyBorder="1" applyAlignment="1">
      <alignment horizontal="left" vertical="center" wrapText="1"/>
    </xf>
    <xf numFmtId="0" fontId="50" fillId="0" borderId="0" xfId="0" applyFont="1"/>
    <xf numFmtId="0" fontId="22" fillId="3" borderId="5" xfId="0" applyFont="1" applyFill="1" applyBorder="1" applyAlignment="1">
      <alignment horizontal="left" vertical="top" wrapText="1"/>
    </xf>
    <xf numFmtId="0" fontId="22" fillId="7" borderId="35" xfId="0" applyFont="1" applyFill="1" applyBorder="1" applyAlignment="1">
      <alignment horizontal="left" vertical="center" wrapText="1"/>
    </xf>
    <xf numFmtId="0" fontId="22" fillId="7" borderId="24" xfId="0" applyFont="1" applyFill="1" applyBorder="1" applyAlignment="1">
      <alignment horizontal="left" vertical="center" wrapText="1"/>
    </xf>
    <xf numFmtId="0" fontId="22" fillId="0" borderId="0" xfId="0" applyFont="1" applyAlignment="1">
      <alignment horizontal="right"/>
    </xf>
    <xf numFmtId="0" fontId="2" fillId="0" borderId="12" xfId="0" applyFont="1" applyBorder="1" applyAlignment="1">
      <alignment horizontal="right"/>
    </xf>
    <xf numFmtId="0" fontId="12" fillId="0" borderId="5" xfId="0" applyFont="1" applyBorder="1" applyAlignment="1">
      <alignment vertical="center" wrapText="1"/>
    </xf>
    <xf numFmtId="1" fontId="8" fillId="0" borderId="5" xfId="1" applyNumberFormat="1" applyFont="1" applyBorder="1" applyAlignment="1" applyProtection="1">
      <alignment horizontal="center" vertical="center" wrapText="1"/>
    </xf>
    <xf numFmtId="0" fontId="8" fillId="14" borderId="5" xfId="0" applyFont="1" applyFill="1" applyBorder="1" applyAlignment="1">
      <alignment horizontal="center" vertical="center" wrapText="1"/>
    </xf>
    <xf numFmtId="0" fontId="13" fillId="0" borderId="5" xfId="0" applyFont="1" applyBorder="1" applyAlignment="1">
      <alignment vertical="center" wrapText="1"/>
    </xf>
    <xf numFmtId="0" fontId="8" fillId="0" borderId="5" xfId="0" applyFont="1" applyBorder="1" applyAlignment="1">
      <alignment horizontal="center" vertical="center" wrapText="1"/>
    </xf>
    <xf numFmtId="0" fontId="22" fillId="2" borderId="5" xfId="0" applyFont="1" applyFill="1" applyBorder="1" applyAlignment="1">
      <alignment horizontal="center" vertical="center" wrapText="1"/>
    </xf>
    <xf numFmtId="0" fontId="22" fillId="2" borderId="5"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8" fillId="9" borderId="23" xfId="0" applyFont="1" applyFill="1" applyBorder="1" applyAlignment="1">
      <alignment horizontal="left" vertical="center" wrapText="1"/>
    </xf>
    <xf numFmtId="0" fontId="8" fillId="9" borderId="24" xfId="0" applyFont="1" applyFill="1" applyBorder="1" applyAlignment="1">
      <alignment horizontal="left" vertical="center" wrapText="1"/>
    </xf>
    <xf numFmtId="0" fontId="10" fillId="12" borderId="2" xfId="0" applyFont="1" applyFill="1" applyBorder="1" applyAlignment="1">
      <alignment horizontal="center" vertical="center" wrapText="1"/>
    </xf>
    <xf numFmtId="0" fontId="10" fillId="12" borderId="3" xfId="0" applyFont="1" applyFill="1" applyBorder="1" applyAlignment="1">
      <alignment horizontal="center" vertical="center" wrapText="1"/>
    </xf>
    <xf numFmtId="0" fontId="10" fillId="12" borderId="4" xfId="0" applyFont="1" applyFill="1" applyBorder="1" applyAlignment="1">
      <alignment horizontal="center" vertical="center" wrapText="1"/>
    </xf>
    <xf numFmtId="0" fontId="43" fillId="12" borderId="5" xfId="0" applyFont="1" applyFill="1" applyBorder="1" applyAlignment="1">
      <alignment horizontal="left" vertical="center" wrapText="1"/>
    </xf>
    <xf numFmtId="0" fontId="43" fillId="12" borderId="5" xfId="0" applyFont="1" applyFill="1" applyBorder="1" applyAlignment="1">
      <alignment horizontal="center" vertical="center" wrapText="1"/>
    </xf>
    <xf numFmtId="0" fontId="43" fillId="12" borderId="8" xfId="0" applyFont="1" applyFill="1" applyBorder="1" applyAlignment="1">
      <alignment horizontal="center" vertical="center" wrapText="1"/>
    </xf>
    <xf numFmtId="0" fontId="43" fillId="12" borderId="37" xfId="0" applyFont="1" applyFill="1" applyBorder="1" applyAlignment="1">
      <alignment horizontal="center" vertical="center" wrapText="1"/>
    </xf>
    <xf numFmtId="0" fontId="43" fillId="12" borderId="10" xfId="0" applyFont="1" applyFill="1" applyBorder="1" applyAlignment="1">
      <alignment horizontal="center" vertical="center" wrapText="1"/>
    </xf>
    <xf numFmtId="0" fontId="22" fillId="2" borderId="6" xfId="0" applyFont="1" applyFill="1" applyBorder="1" applyAlignment="1">
      <alignment horizontal="center"/>
    </xf>
    <xf numFmtId="0" fontId="22" fillId="2" borderId="7" xfId="0" applyFont="1" applyFill="1" applyBorder="1" applyAlignment="1">
      <alignment horizontal="center"/>
    </xf>
    <xf numFmtId="0" fontId="22" fillId="2" borderId="8" xfId="0" applyFont="1" applyFill="1" applyBorder="1" applyAlignment="1">
      <alignment horizontal="center"/>
    </xf>
    <xf numFmtId="0" fontId="22" fillId="2" borderId="9" xfId="0" applyFont="1" applyFill="1" applyBorder="1" applyAlignment="1">
      <alignment horizontal="center"/>
    </xf>
    <xf numFmtId="0" fontId="22" fillId="2" borderId="1" xfId="0" applyFont="1" applyFill="1" applyBorder="1" applyAlignment="1">
      <alignment horizontal="center"/>
    </xf>
    <xf numFmtId="0" fontId="22" fillId="2" borderId="10" xfId="0" applyFont="1" applyFill="1" applyBorder="1" applyAlignment="1">
      <alignment horizontal="center"/>
    </xf>
    <xf numFmtId="0" fontId="22" fillId="2" borderId="2" xfId="0" applyFont="1" applyFill="1" applyBorder="1" applyAlignment="1" applyProtection="1">
      <alignment horizontal="center"/>
      <protection locked="0" hidden="1"/>
    </xf>
    <xf numFmtId="0" fontId="22" fillId="2" borderId="3" xfId="0" applyFont="1" applyFill="1" applyBorder="1" applyAlignment="1" applyProtection="1">
      <alignment horizontal="center"/>
      <protection locked="0" hidden="1"/>
    </xf>
    <xf numFmtId="0" fontId="3" fillId="0" borderId="3" xfId="0" applyFont="1" applyBorder="1" applyAlignment="1">
      <alignment horizontal="left" wrapText="1"/>
    </xf>
    <xf numFmtId="0" fontId="3" fillId="0" borderId="4" xfId="0" applyFont="1" applyBorder="1" applyAlignment="1">
      <alignment horizontal="left" wrapText="1"/>
    </xf>
    <xf numFmtId="0" fontId="37" fillId="0" borderId="2" xfId="0" applyFont="1" applyBorder="1" applyAlignment="1">
      <alignment horizontal="left"/>
    </xf>
    <xf numFmtId="0" fontId="37" fillId="0" borderId="3" xfId="0" applyFont="1" applyBorder="1" applyAlignment="1">
      <alignment horizontal="left"/>
    </xf>
    <xf numFmtId="0" fontId="37" fillId="0" borderId="4" xfId="0" applyFont="1" applyBorder="1" applyAlignment="1">
      <alignment horizontal="left"/>
    </xf>
    <xf numFmtId="0" fontId="39" fillId="0" borderId="2" xfId="0" applyFont="1" applyBorder="1" applyAlignment="1">
      <alignment horizontal="left"/>
    </xf>
    <xf numFmtId="0" fontId="39" fillId="0" borderId="3" xfId="0" applyFont="1" applyBorder="1" applyAlignment="1">
      <alignment horizontal="left"/>
    </xf>
    <xf numFmtId="0" fontId="39" fillId="0" borderId="4" xfId="0" applyFont="1" applyBorder="1" applyAlignment="1">
      <alignment horizontal="left"/>
    </xf>
    <xf numFmtId="0" fontId="24" fillId="6" borderId="5" xfId="0" applyFont="1" applyFill="1" applyBorder="1" applyAlignment="1">
      <alignment horizontal="center" vertical="center" wrapText="1"/>
    </xf>
    <xf numFmtId="0" fontId="37" fillId="0" borderId="5" xfId="0" applyFont="1" applyBorder="1" applyAlignment="1">
      <alignment horizontal="left" vertical="center" wrapText="1"/>
    </xf>
    <xf numFmtId="0" fontId="3" fillId="0" borderId="5" xfId="0" applyFont="1" applyBorder="1" applyAlignment="1">
      <alignment horizontal="left" wrapText="1"/>
    </xf>
    <xf numFmtId="0" fontId="39" fillId="0" borderId="5" xfId="0" applyFont="1" applyBorder="1" applyAlignment="1">
      <alignment horizontal="left" vertical="center" wrapText="1"/>
    </xf>
    <xf numFmtId="0" fontId="22" fillId="0" borderId="26" xfId="0" applyFont="1" applyBorder="1" applyAlignment="1">
      <alignment horizontal="left"/>
    </xf>
    <xf numFmtId="0" fontId="22" fillId="0" borderId="5" xfId="0" applyFont="1" applyBorder="1" applyAlignment="1">
      <alignment horizontal="left"/>
    </xf>
    <xf numFmtId="0" fontId="22" fillId="0" borderId="27" xfId="0" applyFont="1" applyBorder="1" applyAlignment="1">
      <alignment horizontal="left"/>
    </xf>
    <xf numFmtId="0" fontId="22" fillId="0" borderId="28" xfId="0" applyFont="1" applyBorder="1" applyAlignment="1">
      <alignment horizontal="left"/>
    </xf>
    <xf numFmtId="0" fontId="37" fillId="0" borderId="5" xfId="0" applyFont="1" applyBorder="1" applyAlignment="1">
      <alignment horizontal="left" wrapText="1"/>
    </xf>
    <xf numFmtId="0" fontId="39" fillId="0" borderId="5" xfId="0" applyFont="1" applyBorder="1" applyAlignment="1">
      <alignment horizontal="left"/>
    </xf>
    <xf numFmtId="0" fontId="3" fillId="0" borderId="5" xfId="0" applyFont="1" applyBorder="1" applyAlignment="1">
      <alignment horizontal="left"/>
    </xf>
    <xf numFmtId="0" fontId="48" fillId="0" borderId="5" xfId="0" applyFont="1" applyBorder="1" applyAlignment="1">
      <alignment horizontal="left"/>
    </xf>
    <xf numFmtId="0" fontId="10" fillId="2" borderId="2" xfId="0" applyFont="1" applyFill="1" applyBorder="1" applyAlignment="1">
      <alignment horizontal="center"/>
    </xf>
    <xf numFmtId="0" fontId="10" fillId="2" borderId="3" xfId="0" applyFont="1" applyFill="1" applyBorder="1" applyAlignment="1">
      <alignment horizontal="center"/>
    </xf>
    <xf numFmtId="0" fontId="43" fillId="2" borderId="5"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43" fillId="2" borderId="9" xfId="0" applyFont="1" applyFill="1" applyBorder="1" applyAlignment="1">
      <alignment horizontal="center" vertical="center" wrapText="1"/>
    </xf>
    <xf numFmtId="0" fontId="43" fillId="2" borderId="1" xfId="0" applyFont="1" applyFill="1" applyBorder="1" applyAlignment="1">
      <alignment horizontal="center" vertical="center" wrapText="1"/>
    </xf>
    <xf numFmtId="0" fontId="43" fillId="2" borderId="10" xfId="0" applyFont="1" applyFill="1" applyBorder="1" applyAlignment="1">
      <alignment horizontal="center" vertical="center" wrapText="1"/>
    </xf>
    <xf numFmtId="1" fontId="43" fillId="2" borderId="2" xfId="0" applyNumberFormat="1" applyFont="1" applyFill="1" applyBorder="1" applyAlignment="1">
      <alignment horizontal="center" vertical="center" wrapText="1"/>
    </xf>
    <xf numFmtId="0" fontId="48" fillId="0" borderId="2" xfId="0" applyFont="1" applyBorder="1" applyAlignment="1">
      <alignment horizontal="left"/>
    </xf>
    <xf numFmtId="0" fontId="48" fillId="0" borderId="3" xfId="0" applyFont="1" applyBorder="1" applyAlignment="1">
      <alignment horizontal="left"/>
    </xf>
    <xf numFmtId="0" fontId="48" fillId="0" borderId="4" xfId="0" applyFont="1" applyBorder="1" applyAlignment="1">
      <alignment horizontal="left"/>
    </xf>
    <xf numFmtId="0" fontId="22" fillId="0" borderId="7" xfId="0" applyFont="1" applyBorder="1" applyAlignment="1">
      <alignment horizontal="right"/>
    </xf>
    <xf numFmtId="0" fontId="10" fillId="3" borderId="11" xfId="0" applyFont="1" applyFill="1" applyBorder="1" applyAlignment="1">
      <alignment horizontal="center"/>
    </xf>
    <xf numFmtId="0" fontId="43" fillId="3" borderId="16" xfId="0" applyFont="1" applyFill="1" applyBorder="1" applyAlignment="1">
      <alignment horizontal="center" vertical="center" wrapText="1"/>
    </xf>
    <xf numFmtId="0" fontId="43" fillId="3" borderId="17" xfId="0" applyFont="1" applyFill="1" applyBorder="1" applyAlignment="1">
      <alignment horizontal="center" vertical="center" wrapText="1"/>
    </xf>
    <xf numFmtId="0" fontId="48" fillId="0" borderId="5" xfId="0" applyFont="1" applyBorder="1" applyAlignment="1">
      <alignment horizontal="left" vertical="center" wrapText="1"/>
    </xf>
    <xf numFmtId="0" fontId="22" fillId="2" borderId="5" xfId="0" applyFont="1" applyFill="1" applyBorder="1" applyAlignment="1">
      <alignment horizontal="center"/>
    </xf>
    <xf numFmtId="0" fontId="22" fillId="2" borderId="2" xfId="0" applyFont="1" applyFill="1" applyBorder="1" applyAlignment="1">
      <alignment horizontal="center"/>
    </xf>
    <xf numFmtId="0" fontId="22" fillId="7" borderId="5" xfId="0" applyFont="1" applyFill="1" applyBorder="1" applyAlignment="1">
      <alignment horizontal="center" vertical="center" wrapText="1"/>
    </xf>
    <xf numFmtId="0" fontId="22" fillId="7" borderId="5" xfId="0" applyFont="1" applyFill="1" applyBorder="1" applyAlignment="1">
      <alignment horizontal="left" vertical="center" wrapText="1"/>
    </xf>
    <xf numFmtId="0" fontId="25" fillId="0" borderId="0" xfId="0" applyFont="1" applyAlignment="1">
      <alignment horizontal="right"/>
    </xf>
    <xf numFmtId="0" fontId="0" fillId="0" borderId="0" xfId="0" applyAlignment="1">
      <alignment horizontal="left"/>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4" xfId="0" applyFont="1" applyFill="1" applyBorder="1" applyAlignment="1" applyProtection="1">
      <alignment horizontal="center"/>
      <protection locked="0" hidden="1"/>
    </xf>
    <xf numFmtId="0" fontId="22" fillId="15" borderId="2" xfId="0" applyFont="1" applyFill="1" applyBorder="1" applyAlignment="1">
      <alignment horizontal="left"/>
    </xf>
    <xf numFmtId="0" fontId="22" fillId="15" borderId="3" xfId="0" applyFont="1" applyFill="1" applyBorder="1" applyAlignment="1">
      <alignment horizontal="left"/>
    </xf>
    <xf numFmtId="0" fontId="22" fillId="15" borderId="4" xfId="0" applyFont="1" applyFill="1" applyBorder="1" applyAlignment="1">
      <alignment horizontal="left"/>
    </xf>
    <xf numFmtId="0" fontId="22" fillId="0" borderId="1" xfId="0" applyFont="1" applyBorder="1" applyAlignment="1">
      <alignment horizontal="center"/>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5" xfId="0" applyFont="1" applyFill="1" applyBorder="1" applyAlignment="1">
      <alignment horizontal="center" wrapText="1"/>
    </xf>
    <xf numFmtId="1" fontId="8" fillId="2" borderId="5" xfId="0" applyNumberFormat="1" applyFont="1" applyFill="1" applyBorder="1" applyAlignment="1">
      <alignment horizontal="center" vertical="center" wrapText="1"/>
    </xf>
    <xf numFmtId="0" fontId="22" fillId="15" borderId="5" xfId="0" applyFont="1" applyFill="1" applyBorder="1" applyAlignment="1">
      <alignment horizontal="left" vertical="center" wrapText="1"/>
    </xf>
    <xf numFmtId="0" fontId="25" fillId="0" borderId="0" xfId="0" applyFont="1" applyAlignment="1">
      <alignment horizontal="right" vertical="top" wrapText="1"/>
    </xf>
    <xf numFmtId="0" fontId="22" fillId="2" borderId="5" xfId="0" applyFont="1" applyFill="1" applyBorder="1" applyAlignment="1">
      <alignment horizontal="center" vertical="center"/>
    </xf>
    <xf numFmtId="0" fontId="22" fillId="15" borderId="5" xfId="0" applyFont="1" applyFill="1" applyBorder="1" applyAlignment="1">
      <alignment horizontal="left"/>
    </xf>
    <xf numFmtId="0" fontId="47" fillId="0" borderId="1" xfId="0" applyFont="1" applyBorder="1" applyAlignment="1">
      <alignment horizontal="center"/>
    </xf>
    <xf numFmtId="0" fontId="10" fillId="0" borderId="1" xfId="0" applyFont="1" applyBorder="1" applyAlignment="1">
      <alignment horizontal="center"/>
    </xf>
    <xf numFmtId="0" fontId="22" fillId="2" borderId="5" xfId="0" applyFont="1" applyFill="1" applyBorder="1" applyAlignment="1">
      <alignment horizontal="center" wrapText="1"/>
    </xf>
    <xf numFmtId="0" fontId="22" fillId="3" borderId="11" xfId="0" applyFont="1" applyFill="1" applyBorder="1" applyAlignment="1">
      <alignment horizontal="center"/>
    </xf>
    <xf numFmtId="0" fontId="22" fillId="3" borderId="16" xfId="0" applyFont="1" applyFill="1" applyBorder="1" applyAlignment="1">
      <alignment horizontal="center" vertical="center" wrapText="1"/>
    </xf>
    <xf numFmtId="0" fontId="22" fillId="3" borderId="17" xfId="0" applyFont="1" applyFill="1" applyBorder="1" applyAlignment="1">
      <alignment horizontal="center" vertical="center" wrapText="1"/>
    </xf>
    <xf numFmtId="0" fontId="10" fillId="12" borderId="31" xfId="0" applyFont="1" applyFill="1" applyBorder="1" applyAlignment="1">
      <alignment horizontal="center" vertical="center" wrapText="1"/>
    </xf>
    <xf numFmtId="0" fontId="10" fillId="12" borderId="30" xfId="0" applyFont="1" applyFill="1" applyBorder="1" applyAlignment="1">
      <alignment horizontal="center" vertical="center" wrapText="1"/>
    </xf>
    <xf numFmtId="0" fontId="43" fillId="12" borderId="35" xfId="0" applyFont="1" applyFill="1" applyBorder="1" applyAlignment="1">
      <alignment horizontal="center" vertical="center" wrapText="1"/>
    </xf>
    <xf numFmtId="0" fontId="43" fillId="12" borderId="36" xfId="0" applyFont="1" applyFill="1" applyBorder="1" applyAlignment="1">
      <alignment horizontal="center" vertical="center" wrapText="1"/>
    </xf>
    <xf numFmtId="0" fontId="43" fillId="12" borderId="24" xfId="0" applyFont="1" applyFill="1" applyBorder="1" applyAlignment="1">
      <alignment horizontal="center" vertical="center" wrapText="1"/>
    </xf>
    <xf numFmtId="2" fontId="16" fillId="3" borderId="0" xfId="0" applyNumberFormat="1" applyFont="1" applyFill="1" applyAlignment="1">
      <alignment horizontal="center" vertical="center"/>
    </xf>
    <xf numFmtId="0" fontId="16" fillId="3" borderId="0" xfId="0" applyFont="1" applyFill="1" applyAlignment="1">
      <alignment horizontal="center" vertical="center"/>
    </xf>
    <xf numFmtId="2" fontId="36" fillId="3" borderId="0" xfId="0" applyNumberFormat="1" applyFont="1" applyFill="1" applyAlignment="1">
      <alignment horizontal="center"/>
    </xf>
    <xf numFmtId="0" fontId="51" fillId="19" borderId="5" xfId="3" applyFont="1" applyBorder="1" applyAlignment="1">
      <alignment wrapText="1"/>
    </xf>
    <xf numFmtId="0" fontId="42" fillId="0" borderId="5" xfId="3" applyFont="1" applyFill="1" applyBorder="1" applyAlignment="1">
      <alignment horizontal="left" vertical="center"/>
    </xf>
    <xf numFmtId="0" fontId="52" fillId="0" borderId="5" xfId="3" applyFont="1" applyFill="1" applyBorder="1" applyAlignment="1">
      <alignment horizontal="left" vertical="center"/>
    </xf>
    <xf numFmtId="0" fontId="53" fillId="0" borderId="5" xfId="3" applyFont="1" applyFill="1" applyBorder="1" applyAlignment="1">
      <alignment horizontal="left" vertical="center"/>
    </xf>
    <xf numFmtId="0" fontId="54" fillId="0" borderId="5" xfId="3" applyFont="1" applyFill="1" applyBorder="1" applyAlignment="1">
      <alignment horizontal="left" vertical="center"/>
    </xf>
    <xf numFmtId="0" fontId="49" fillId="19" borderId="5" xfId="3" applyFont="1" applyBorder="1"/>
    <xf numFmtId="1" fontId="49" fillId="0" borderId="5" xfId="3" applyNumberFormat="1" applyFont="1" applyFill="1" applyBorder="1" applyAlignment="1">
      <alignment horizontal="center" vertical="center"/>
    </xf>
  </cellXfs>
  <cellStyles count="5">
    <cellStyle name="Good" xfId="3" builtinId="26"/>
    <cellStyle name="Hyperlink" xfId="2" builtinId="8"/>
    <cellStyle name="Neutral" xfId="4" builtinId="28"/>
    <cellStyle name="Normal" xfId="0" builtinId="0"/>
    <cellStyle name="Percent" xfId="1" builtinId="5"/>
  </cellStyles>
  <dxfs count="51">
    <dxf>
      <font>
        <color rgb="FFFF0000"/>
      </font>
    </dxf>
    <dxf>
      <font>
        <color rgb="FF00B050"/>
      </font>
    </dxf>
    <dxf>
      <fill>
        <patternFill>
          <bgColor theme="5"/>
        </patternFill>
      </fill>
    </dxf>
    <dxf>
      <fill>
        <patternFill>
          <bgColor rgb="FF0070C0"/>
        </patternFill>
      </fill>
    </dxf>
    <dxf>
      <fill>
        <patternFill>
          <bgColor rgb="FFFF0000"/>
        </patternFill>
      </fill>
    </dxf>
    <dxf>
      <fill>
        <patternFill>
          <bgColor rgb="FF00B050"/>
        </patternFill>
      </fill>
    </dxf>
    <dxf>
      <fill>
        <patternFill>
          <bgColor theme="5"/>
        </patternFill>
      </fill>
    </dxf>
    <dxf>
      <fill>
        <patternFill>
          <bgColor rgb="FF00B050"/>
        </patternFill>
      </fill>
    </dxf>
    <dxf>
      <fill>
        <patternFill>
          <bgColor rgb="FFFF0000"/>
        </patternFill>
      </fill>
    </dxf>
    <dxf>
      <fill>
        <patternFill>
          <bgColor rgb="FF00B0F0"/>
        </patternFill>
      </fill>
    </dxf>
    <dxf>
      <fill>
        <patternFill>
          <bgColor theme="5"/>
        </patternFill>
      </fill>
    </dxf>
    <dxf>
      <fill>
        <patternFill>
          <bgColor theme="5"/>
        </patternFill>
      </fill>
    </dxf>
    <dxf>
      <fill>
        <patternFill>
          <bgColor rgb="FFFF0000"/>
        </patternFill>
      </fill>
    </dxf>
    <dxf>
      <fill>
        <patternFill>
          <bgColor rgb="FF00B0F0"/>
        </patternFill>
      </fill>
    </dxf>
    <dxf>
      <fill>
        <patternFill>
          <bgColor rgb="FF00B050"/>
        </patternFill>
      </fill>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alignment textRotation="0" wrapText="0" indent="0" justifyLastLine="0" shrinkToFit="0" readingOrder="0"/>
    </dxf>
    <dxf>
      <border outline="0">
        <left style="medium">
          <color indexed="64"/>
        </left>
        <right style="medium">
          <color indexed="64"/>
        </right>
        <bottom style="thin">
          <color indexed="64"/>
        </bottom>
      </border>
    </dxf>
    <dxf>
      <alignment textRotation="0" wrapText="0" indent="0" justifyLastLine="0" shrinkToFit="0" readingOrder="0"/>
    </dxf>
    <dxf>
      <alignment textRotation="0" wrapText="0" indent="0" justifyLastLine="0" shrinkToFit="0" readingOrder="0"/>
    </dxf>
    <dxf>
      <numFmt numFmtId="1" formatCode="0"/>
      <alignment textRotation="0" wrapText="0" indent="0" justifyLastLine="0" shrinkToFit="0" readingOrder="0"/>
    </dxf>
    <dxf>
      <font>
        <b val="0"/>
        <i val="0"/>
        <strike val="0"/>
        <condense val="0"/>
        <extend val="0"/>
        <outline val="0"/>
        <shadow val="0"/>
        <u val="none"/>
        <vertAlign val="baseline"/>
        <sz val="10"/>
        <color rgb="FF211D1E"/>
        <name val="Arial"/>
        <scheme val="none"/>
      </font>
      <alignment horizontal="general" vertical="center" textRotation="0" wrapText="0" indent="0" justifyLastLine="0" shrinkToFit="0" readingOrder="0"/>
    </dxf>
    <dxf>
      <border outline="0">
        <top style="thin">
          <color indexed="64"/>
        </top>
      </border>
    </dxf>
    <dxf>
      <border outline="0">
        <left style="medium">
          <color indexed="64"/>
        </left>
        <right style="medium">
          <color indexed="64"/>
        </right>
        <bottom style="thin">
          <color indexed="64"/>
        </bottom>
      </border>
    </dxf>
    <dxf>
      <alignment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92D050"/>
        </patternFill>
      </fill>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numFmt numFmtId="1" formatCode="0"/>
      <alignment horizontal="center" vertical="bottom" textRotation="0" wrapText="0" indent="0" justifyLastLine="0" shrinkToFit="0" readingOrder="0"/>
    </dxf>
    <dxf>
      <alignment textRotation="0" wrapText="0" indent="0" justifyLastLine="0" shrinkToFit="0" readingOrder="0"/>
    </dxf>
    <dxf>
      <border outline="0">
        <top style="thin">
          <color indexed="64"/>
        </top>
      </border>
    </dxf>
    <dxf>
      <border outline="0">
        <top style="medium">
          <color indexed="64"/>
        </top>
        <bottom style="thin">
          <color indexed="64"/>
        </bottom>
      </border>
    </dxf>
    <dxf>
      <alignment textRotation="0" wrapText="0" indent="0" justifyLastLine="0" shrinkToFit="0" readingOrder="0"/>
    </dxf>
    <dxf>
      <border outline="0">
        <bottom style="thin">
          <color indexed="64"/>
        </bottom>
      </border>
    </dxf>
    <dxf>
      <alignment textRotation="0" wrapText="0" indent="0" justifyLastLine="0" shrinkToFit="0" readingOrder="0"/>
    </dxf>
    <dxf>
      <font>
        <color rgb="FFFF0000"/>
      </font>
    </dxf>
    <dxf>
      <font>
        <color rgb="FF00B050"/>
      </font>
    </dxf>
    <dxf>
      <fill>
        <patternFill>
          <bgColor rgb="FF00B050"/>
        </patternFill>
      </fill>
    </dxf>
    <dxf>
      <fill>
        <patternFill>
          <bgColor rgb="FFFF0000"/>
        </patternFill>
      </fill>
    </dxf>
    <dxf>
      <fill>
        <patternFill>
          <bgColor rgb="FF00B0F0"/>
        </patternFill>
      </fill>
    </dxf>
    <dxf>
      <fill>
        <patternFill>
          <bgColor theme="5"/>
        </patternFill>
      </fill>
    </dxf>
    <dxf>
      <fill>
        <patternFill>
          <bgColor rgb="FF00B0F0"/>
        </patternFill>
      </fill>
    </dxf>
    <dxf>
      <fill>
        <patternFill>
          <bgColor rgb="FFFF0000"/>
        </patternFill>
      </fill>
    </dxf>
    <dxf>
      <fill>
        <patternFill>
          <bgColor rgb="FF00B050"/>
        </patternFill>
      </fill>
    </dxf>
    <dxf>
      <fill>
        <patternFill>
          <bgColor rgb="FF00B0F0"/>
        </patternFill>
      </fill>
    </dxf>
    <dxf>
      <fill>
        <patternFill>
          <bgColor rgb="FFFF0000"/>
        </patternFill>
      </fill>
    </dxf>
    <dxf>
      <fill>
        <patternFill>
          <bgColor rgb="FF00B050"/>
        </patternFill>
      </fill>
    </dxf>
    <dxf>
      <fill>
        <patternFill>
          <bgColor theme="5"/>
        </patternFill>
      </fill>
    </dxf>
    <dxf>
      <fill>
        <patternFill>
          <bgColor rgb="FF00B0F0"/>
        </patternFill>
      </fill>
    </dxf>
    <dxf>
      <fill>
        <patternFill>
          <bgColor rgb="FFFF0000"/>
        </patternFill>
      </fill>
    </dxf>
    <dxf>
      <fill>
        <patternFill>
          <bgColor rgb="FF00B050"/>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n-US" sz="1400">
                <a:solidFill>
                  <a:sysClr val="windowText" lastClr="000000"/>
                </a:solidFill>
                <a:latin typeface="+mn-lt"/>
              </a:rPr>
              <a:t>HF</a:t>
            </a:r>
            <a:r>
              <a:rPr lang="en-US" sz="1400" baseline="0">
                <a:solidFill>
                  <a:sysClr val="windowText" lastClr="000000"/>
                </a:solidFill>
                <a:latin typeface="+mn-lt"/>
              </a:rPr>
              <a:t> and OD </a:t>
            </a:r>
            <a:r>
              <a:rPr lang="en-US" sz="1400">
                <a:solidFill>
                  <a:sysClr val="windowText" lastClr="000000"/>
                </a:solidFill>
                <a:latin typeface="+mn-lt"/>
              </a:rPr>
              <a:t>Internal Consistency Ratio</a:t>
            </a:r>
          </a:p>
          <a:p>
            <a:pPr>
              <a:defRPr sz="1400">
                <a:solidFill>
                  <a:sysClr val="windowText" lastClr="000000"/>
                </a:solidFill>
              </a:defRPr>
            </a:pPr>
            <a:endParaRPr lang="en-US" sz="1400">
              <a:solidFill>
                <a:sysClr val="windowText" lastClr="000000"/>
              </a:solidFill>
              <a:latin typeface="+mn-lt"/>
            </a:endParaRPr>
          </a:p>
        </c:rich>
      </c:tx>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9177542348204505"/>
          <c:y val="0.18748670140891516"/>
          <c:w val="0.33481945735632368"/>
          <c:h val="0.58805155372015039"/>
        </c:manualLayout>
      </c:layout>
      <c:doughnut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11FD-4315-B294-D5BABFA7A239}"/>
              </c:ext>
            </c:extLst>
          </c:dPt>
          <c:dPt>
            <c:idx val="1"/>
            <c:bubble3D val="0"/>
            <c:spPr>
              <a:solidFill>
                <a:schemeClr val="accent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11FD-4315-B294-D5BABFA7A239}"/>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'Master Sheet'!$S$93:$S$94</c:f>
              <c:strCache>
                <c:ptCount val="2"/>
                <c:pt idx="0">
                  <c:v>HFs with at 33% or more difference between the HF and operational district ratio</c:v>
                </c:pt>
                <c:pt idx="1">
                  <c:v>HFs with at less than 33% difference between the HFs and operational district ratio</c:v>
                </c:pt>
              </c:strCache>
            </c:strRef>
          </c:cat>
          <c:val>
            <c:numRef>
              <c:f>'Master Sheet'!$T$93:$T$94</c:f>
              <c:numCache>
                <c:formatCode>0</c:formatCode>
                <c:ptCount val="2"/>
                <c:pt idx="0">
                  <c:v>87.5</c:v>
                </c:pt>
                <c:pt idx="1">
                  <c:v>12.5</c:v>
                </c:pt>
              </c:numCache>
            </c:numRef>
          </c:val>
          <c:extLst>
            <c:ext xmlns:c16="http://schemas.microsoft.com/office/drawing/2014/chart" uri="{C3380CC4-5D6E-409C-BE32-E72D297353CC}">
              <c16:uniqueId val="{00000004-11FD-4315-B294-D5BABFA7A239}"/>
            </c:ext>
          </c:extLst>
        </c:ser>
        <c:dLbls>
          <c:showLegendKey val="0"/>
          <c:showVal val="0"/>
          <c:showCatName val="0"/>
          <c:showSerName val="0"/>
          <c:showPercent val="1"/>
          <c:showBubbleSize val="0"/>
          <c:showLeaderLines val="1"/>
        </c:dLbls>
        <c:firstSliceAng val="0"/>
        <c:holeSize val="50"/>
      </c:doughnutChart>
      <c:spPr>
        <a:noFill/>
        <a:ln>
          <a:noFill/>
        </a:ln>
        <a:effectLst/>
      </c:spPr>
    </c:plotArea>
    <c:legend>
      <c:legendPos val="b"/>
      <c:layout>
        <c:manualLayout>
          <c:xMode val="edge"/>
          <c:yMode val="edge"/>
          <c:x val="2.9559818933429538E-3"/>
          <c:y val="0.78328422073909743"/>
          <c:w val="0.98298255460005668"/>
          <c:h val="0.19504804010749702"/>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r>
              <a:rPr lang="en-US" sz="1400" b="1" i="0" baseline="0">
                <a:solidFill>
                  <a:schemeClr val="tx1"/>
                </a:solidFill>
                <a:effectLst/>
              </a:rPr>
              <a:t>OD Reporting Completeness and Timeliness Rate</a:t>
            </a:r>
            <a:endParaRPr lang="en-US" sz="1400" b="1">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chemeClr val="tx1"/>
                </a:solidFill>
              </a:defRPr>
            </a:pPr>
            <a:endParaRPr lang="en-US" sz="14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3841034133908597"/>
          <c:y val="0.15678449867475316"/>
          <c:w val="0.84134218600784494"/>
          <c:h val="0.69401832986280199"/>
        </c:manualLayout>
      </c:layout>
      <c:barChart>
        <c:barDir val="col"/>
        <c:grouping val="clustered"/>
        <c:varyColors val="0"/>
        <c:ser>
          <c:idx val="0"/>
          <c:order val="0"/>
          <c:tx>
            <c:strRef>
              <c:f>'Master Sheet'!$S$43</c:f>
              <c:strCache>
                <c:ptCount val="1"/>
                <c:pt idx="0">
                  <c:v>OD reporting completeness rate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'Master Sheet'!$T$43</c:f>
              <c:numCache>
                <c:formatCode>0</c:formatCode>
                <c:ptCount val="1"/>
                <c:pt idx="0">
                  <c:v>18.333333333333332</c:v>
                </c:pt>
              </c:numCache>
            </c:numRef>
          </c:val>
          <c:extLst>
            <c:ext xmlns:c16="http://schemas.microsoft.com/office/drawing/2014/chart" uri="{C3380CC4-5D6E-409C-BE32-E72D297353CC}">
              <c16:uniqueId val="{00000000-0548-4D0C-9251-E519A6E96ABA}"/>
            </c:ext>
          </c:extLst>
        </c:ser>
        <c:ser>
          <c:idx val="1"/>
          <c:order val="1"/>
          <c:tx>
            <c:strRef>
              <c:f>'Master Sheet'!$S$44</c:f>
              <c:strCache>
                <c:ptCount val="1"/>
                <c:pt idx="0">
                  <c:v>OD timeliness rate </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'Master Sheet'!$T$44</c:f>
              <c:numCache>
                <c:formatCode>0</c:formatCode>
                <c:ptCount val="1"/>
                <c:pt idx="0">
                  <c:v>100</c:v>
                </c:pt>
              </c:numCache>
            </c:numRef>
          </c:val>
          <c:extLst>
            <c:ext xmlns:c16="http://schemas.microsoft.com/office/drawing/2014/chart" uri="{C3380CC4-5D6E-409C-BE32-E72D297353CC}">
              <c16:uniqueId val="{00000001-0548-4D0C-9251-E519A6E96ABA}"/>
            </c:ext>
          </c:extLst>
        </c:ser>
        <c:dLbls>
          <c:showLegendKey val="0"/>
          <c:showVal val="0"/>
          <c:showCatName val="0"/>
          <c:showSerName val="0"/>
          <c:showPercent val="0"/>
          <c:showBubbleSize val="0"/>
        </c:dLbls>
        <c:gapWidth val="219"/>
        <c:overlap val="-27"/>
        <c:axId val="242150928"/>
        <c:axId val="242140112"/>
      </c:barChart>
      <c:catAx>
        <c:axId val="242150928"/>
        <c:scaling>
          <c:orientation val="minMax"/>
        </c:scaling>
        <c:delete val="1"/>
        <c:axPos val="b"/>
        <c:numFmt formatCode="General" sourceLinked="1"/>
        <c:majorTickMark val="none"/>
        <c:minorTickMark val="none"/>
        <c:tickLblPos val="nextTo"/>
        <c:crossAx val="242140112"/>
        <c:crosses val="autoZero"/>
        <c:auto val="1"/>
        <c:lblAlgn val="ctr"/>
        <c:lblOffset val="100"/>
        <c:noMultiLvlLbl val="0"/>
      </c:catAx>
      <c:valAx>
        <c:axId val="242140112"/>
        <c:scaling>
          <c:orientation val="minMax"/>
          <c:max val="100"/>
        </c:scaling>
        <c:delete val="0"/>
        <c:axPos val="l"/>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en-US" sz="1200" b="1">
                    <a:solidFill>
                      <a:schemeClr val="tx1"/>
                    </a:solidFill>
                  </a:rPr>
                  <a:t>Percentage</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2421509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showDLblsOverMax val="0"/>
  </c:chart>
  <c:spPr>
    <a:solidFill>
      <a:schemeClr val="accent6">
        <a:lumMod val="40000"/>
        <a:lumOff val="60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r>
              <a:rPr lang="en-US" sz="1400" b="1">
                <a:solidFill>
                  <a:schemeClr val="tx1"/>
                </a:solidFill>
              </a:rPr>
              <a:t>Number of Health Facilities completing</a:t>
            </a:r>
            <a:r>
              <a:rPr lang="en-US" sz="1400" b="1" baseline="0">
                <a:solidFill>
                  <a:schemeClr val="tx1"/>
                </a:solidFill>
              </a:rPr>
              <a:t> the Indicator Data</a:t>
            </a:r>
            <a:endParaRPr lang="en-US" sz="1400" b="1">
              <a:solidFill>
                <a:schemeClr val="tx1"/>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7.6228930190544358E-2"/>
          <c:y val="0.1422586926924968"/>
          <c:w val="0.90347886201724781"/>
          <c:h val="0.47096884628551866"/>
        </c:manualLayout>
      </c:layout>
      <c:barChart>
        <c:barDir val="col"/>
        <c:grouping val="clustered"/>
        <c:varyColors val="0"/>
        <c:ser>
          <c:idx val="0"/>
          <c:order val="0"/>
          <c:tx>
            <c:strRef>
              <c:f>'Master Sheet'!$T$55</c:f>
              <c:strCache>
                <c:ptCount val="1"/>
                <c:pt idx="0">
                  <c:v>Number of OD</c:v>
                </c:pt>
              </c:strCache>
            </c:strRef>
          </c:tx>
          <c:spPr>
            <a:solidFill>
              <a:schemeClr val="accent6"/>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1-CF97-4DFF-8A78-404ADFB5B491}"/>
              </c:ext>
            </c:extLst>
          </c:dPt>
          <c:dPt>
            <c:idx val="1"/>
            <c:invertIfNegative val="0"/>
            <c:bubble3D val="0"/>
            <c:spPr>
              <a:solidFill>
                <a:srgbClr val="00B050"/>
              </a:solidFill>
              <a:ln>
                <a:noFill/>
              </a:ln>
              <a:effectLst/>
            </c:spPr>
            <c:extLst>
              <c:ext xmlns:c16="http://schemas.microsoft.com/office/drawing/2014/chart" uri="{C3380CC4-5D6E-409C-BE32-E72D297353CC}">
                <c16:uniqueId val="{00000003-CF97-4DFF-8A78-404ADFB5B491}"/>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CF97-4DFF-8A78-404ADFB5B491}"/>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7-766F-4266-985E-F771BD66C1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'Master Sheet'!$S$56:$S$59</c:f>
              <c:strCache>
                <c:ptCount val="4"/>
                <c:pt idx="0">
                  <c:v>No. of HFS with completeness rate below 90 %</c:v>
                </c:pt>
                <c:pt idx="1">
                  <c:v>No.  of HFs with 100 % expected results</c:v>
                </c:pt>
                <c:pt idx="2">
                  <c:v>No. of HFs between 91-99 %</c:v>
                </c:pt>
                <c:pt idx="3">
                  <c:v>No. of HFs  with reporting completeness rate more than 100 %</c:v>
                </c:pt>
              </c:strCache>
            </c:strRef>
          </c:cat>
          <c:val>
            <c:numRef>
              <c:f>'Master Sheet'!$T$56:$T$59</c:f>
              <c:numCache>
                <c:formatCode>0</c:formatCode>
                <c:ptCount val="4"/>
                <c:pt idx="0">
                  <c:v>9</c:v>
                </c:pt>
                <c:pt idx="1">
                  <c:v>1</c:v>
                </c:pt>
                <c:pt idx="2">
                  <c:v>0</c:v>
                </c:pt>
                <c:pt idx="3">
                  <c:v>0</c:v>
                </c:pt>
              </c:numCache>
            </c:numRef>
          </c:val>
          <c:extLst>
            <c:ext xmlns:c16="http://schemas.microsoft.com/office/drawing/2014/chart" uri="{C3380CC4-5D6E-409C-BE32-E72D297353CC}">
              <c16:uniqueId val="{00000006-CF97-4DFF-8A78-404ADFB5B491}"/>
            </c:ext>
          </c:extLst>
        </c:ser>
        <c:dLbls>
          <c:showLegendKey val="0"/>
          <c:showVal val="0"/>
          <c:showCatName val="0"/>
          <c:showSerName val="0"/>
          <c:showPercent val="0"/>
          <c:showBubbleSize val="0"/>
        </c:dLbls>
        <c:gapWidth val="219"/>
        <c:overlap val="-27"/>
        <c:axId val="242180048"/>
        <c:axId val="242166736"/>
      </c:barChart>
      <c:catAx>
        <c:axId val="242180048"/>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242166736"/>
        <c:crosses val="autoZero"/>
        <c:auto val="1"/>
        <c:lblAlgn val="ctr"/>
        <c:lblOffset val="100"/>
        <c:noMultiLvlLbl val="0"/>
      </c:catAx>
      <c:valAx>
        <c:axId val="242166736"/>
        <c:scaling>
          <c:orientation val="minMax"/>
        </c:scaling>
        <c:delete val="0"/>
        <c:axPos val="r"/>
        <c:title>
          <c:tx>
            <c:rich>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r>
                  <a:rPr lang="en-US" sz="1200" b="1">
                    <a:solidFill>
                      <a:schemeClr val="tx1"/>
                    </a:solidFill>
                  </a:rPr>
                  <a:t>Number of Health Facilities</a:t>
                </a:r>
              </a:p>
            </c:rich>
          </c:tx>
          <c:layout>
            <c:manualLayout>
              <c:xMode val="edge"/>
              <c:yMode val="edge"/>
              <c:x val="0.92412968975468979"/>
              <c:y val="5.3970925735732318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2421800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solidFill>
                  <a:schemeClr val="tx1"/>
                </a:solidFill>
              </a:rPr>
              <a:t>Health Facility Reporting</a:t>
            </a:r>
            <a:r>
              <a:rPr lang="en-US" b="1" baseline="0">
                <a:solidFill>
                  <a:schemeClr val="tx1"/>
                </a:solidFill>
              </a:rPr>
              <a:t> Timeliness Rate</a:t>
            </a:r>
            <a:r>
              <a:rPr lang="en-US" b="1">
                <a:solidFill>
                  <a:schemeClr val="tx1"/>
                </a:solidFill>
              </a:rPr>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'Master Sheet'!$T$27</c:f>
              <c:strCache>
                <c:ptCount val="1"/>
                <c:pt idx="0">
                  <c:v>Percentage </c:v>
                </c:pt>
              </c:strCache>
            </c:strRef>
          </c:tx>
          <c:dPt>
            <c:idx val="0"/>
            <c:bubble3D val="0"/>
            <c:spPr>
              <a:solidFill>
                <a:schemeClr val="accent1"/>
              </a:solidFill>
              <a:ln>
                <a:noFill/>
              </a:ln>
              <a:effectLst/>
            </c:spPr>
            <c:extLst>
              <c:ext xmlns:c16="http://schemas.microsoft.com/office/drawing/2014/chart" uri="{C3380CC4-5D6E-409C-BE32-E72D297353CC}">
                <c16:uniqueId val="{00000001-6AAA-4A86-BFF5-23DC8C259DEA}"/>
              </c:ext>
            </c:extLst>
          </c:dPt>
          <c:dPt>
            <c:idx val="1"/>
            <c:bubble3D val="0"/>
            <c:spPr>
              <a:solidFill>
                <a:schemeClr val="accent2"/>
              </a:solidFill>
              <a:ln>
                <a:noFill/>
              </a:ln>
              <a:effectLst/>
            </c:spPr>
            <c:extLst>
              <c:ext xmlns:c16="http://schemas.microsoft.com/office/drawing/2014/chart" uri="{C3380CC4-5D6E-409C-BE32-E72D297353CC}">
                <c16:uniqueId val="{00000003-6AAA-4A86-BFF5-23DC8C259DEA}"/>
              </c:ext>
            </c:extLst>
          </c:dPt>
          <c:dPt>
            <c:idx val="2"/>
            <c:bubble3D val="0"/>
            <c:spPr>
              <a:solidFill>
                <a:srgbClr val="00B050"/>
              </a:solidFill>
              <a:ln>
                <a:noFill/>
              </a:ln>
              <a:effectLst/>
            </c:spPr>
            <c:extLst>
              <c:ext xmlns:c16="http://schemas.microsoft.com/office/drawing/2014/chart" uri="{C3380CC4-5D6E-409C-BE32-E72D297353CC}">
                <c16:uniqueId val="{00000002-896F-4B0F-BCF3-142C099F7728}"/>
              </c:ext>
            </c:extLst>
          </c:dPt>
          <c:dPt>
            <c:idx val="3"/>
            <c:bubble3D val="0"/>
            <c:spPr>
              <a:solidFill>
                <a:schemeClr val="accent4"/>
              </a:solidFill>
              <a:ln>
                <a:noFill/>
              </a:ln>
              <a:effectLst/>
            </c:spPr>
            <c:extLst>
              <c:ext xmlns:c16="http://schemas.microsoft.com/office/drawing/2014/chart" uri="{C3380CC4-5D6E-409C-BE32-E72D297353CC}">
                <c16:uniqueId val="{00000007-6AAA-4A86-BFF5-23DC8C259DEA}"/>
              </c:ext>
            </c:extLst>
          </c:dPt>
          <c:dLbls>
            <c:dLbl>
              <c:idx val="0"/>
              <c:layout>
                <c:manualLayout>
                  <c:x val="5.914693515517911E-2"/>
                  <c:y val="1.07191601049868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AAA-4A86-BFF5-23DC8C259DEA}"/>
                </c:ext>
              </c:extLst>
            </c:dLbl>
            <c:dLbl>
              <c:idx val="3"/>
              <c:layout>
                <c:manualLayout>
                  <c:x val="-5.1097412693456551E-2"/>
                  <c:y val="2.18299795858850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AAA-4A86-BFF5-23DC8C259DEA}"/>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'Master Sheet'!$S$28:$S$31</c:f>
              <c:strCache>
                <c:ptCount val="4"/>
                <c:pt idx="0">
                  <c:v>HFs with timeliness rate 75% or below  </c:v>
                </c:pt>
                <c:pt idx="1">
                  <c:v>HFs with reporting completeness rate between 75% - 99%</c:v>
                </c:pt>
                <c:pt idx="2">
                  <c:v>HFs with 100% reporting timeliness</c:v>
                </c:pt>
                <c:pt idx="3">
                  <c:v>Number and percent of HF more than 100% reporting timeliness</c:v>
                </c:pt>
              </c:strCache>
            </c:strRef>
          </c:cat>
          <c:val>
            <c:numRef>
              <c:f>'Master Sheet'!$T$28:$T$31</c:f>
              <c:numCache>
                <c:formatCode>0</c:formatCode>
                <c:ptCount val="4"/>
                <c:pt idx="0">
                  <c:v>0</c:v>
                </c:pt>
                <c:pt idx="1">
                  <c:v>0</c:v>
                </c:pt>
                <c:pt idx="2">
                  <c:v>100</c:v>
                </c:pt>
                <c:pt idx="3">
                  <c:v>0</c:v>
                </c:pt>
              </c:numCache>
            </c:numRef>
          </c:val>
          <c:extLst>
            <c:ext xmlns:c16="http://schemas.microsoft.com/office/drawing/2014/chart" uri="{C3380CC4-5D6E-409C-BE32-E72D297353CC}">
              <c16:uniqueId val="{00000000-896F-4B0F-BCF3-142C099F7728}"/>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accent5">
        <a:lumMod val="20000"/>
        <a:lumOff val="80000"/>
      </a:schemeClr>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baseline="0">
                <a:solidFill>
                  <a:schemeClr val="tx1"/>
                </a:solidFill>
              </a:rPr>
              <a:t>Health Facility Reporting Completeness Rate</a:t>
            </a:r>
            <a:r>
              <a:rPr lang="en-US"/>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'Master Sheet'!$T$2</c:f>
              <c:strCache>
                <c:ptCount val="1"/>
                <c:pt idx="0">
                  <c:v>Percentage </c:v>
                </c:pt>
              </c:strCache>
            </c:strRef>
          </c:tx>
          <c:spPr>
            <a:solidFill>
              <a:schemeClr val="accent1"/>
            </a:solidFill>
            <a:ln w="19050">
              <a:solidFill>
                <a:schemeClr val="lt1"/>
              </a:solidFill>
            </a:ln>
            <a:effectLst/>
          </c:spPr>
          <c:invertIfNegative val="0"/>
          <c:dPt>
            <c:idx val="0"/>
            <c:invertIfNegative val="0"/>
            <c:bubble3D val="0"/>
            <c:spPr>
              <a:solidFill>
                <a:schemeClr val="accent2"/>
              </a:solidFill>
              <a:ln w="19050">
                <a:solidFill>
                  <a:schemeClr val="lt1"/>
                </a:solidFill>
              </a:ln>
              <a:effectLst/>
            </c:spPr>
            <c:extLst>
              <c:ext xmlns:c16="http://schemas.microsoft.com/office/drawing/2014/chart" uri="{C3380CC4-5D6E-409C-BE32-E72D297353CC}">
                <c16:uniqueId val="{00000004-53B5-46B1-9072-9DEB5C86F2BD}"/>
              </c:ext>
            </c:extLst>
          </c:dPt>
          <c:dPt>
            <c:idx val="1"/>
            <c:invertIfNegative val="0"/>
            <c:bubble3D val="0"/>
            <c:spPr>
              <a:solidFill>
                <a:srgbClr val="FF0000"/>
              </a:solidFill>
              <a:ln w="19050">
                <a:solidFill>
                  <a:schemeClr val="lt1"/>
                </a:solidFill>
              </a:ln>
              <a:effectLst/>
            </c:spPr>
            <c:extLst>
              <c:ext xmlns:c16="http://schemas.microsoft.com/office/drawing/2014/chart" uri="{C3380CC4-5D6E-409C-BE32-E72D297353CC}">
                <c16:uniqueId val="{00000003-53B5-46B1-9072-9DEB5C86F2BD}"/>
              </c:ext>
            </c:extLst>
          </c:dPt>
          <c:dPt>
            <c:idx val="2"/>
            <c:invertIfNegative val="0"/>
            <c:bubble3D val="0"/>
            <c:spPr>
              <a:solidFill>
                <a:srgbClr val="00B050"/>
              </a:solidFill>
              <a:ln w="19050">
                <a:solidFill>
                  <a:schemeClr val="lt1"/>
                </a:solidFill>
              </a:ln>
              <a:effectLst/>
            </c:spPr>
            <c:extLst>
              <c:ext xmlns:c16="http://schemas.microsoft.com/office/drawing/2014/chart" uri="{C3380CC4-5D6E-409C-BE32-E72D297353CC}">
                <c16:uniqueId val="{00000002-53B5-46B1-9072-9DEB5C86F2BD}"/>
              </c:ext>
            </c:extLst>
          </c:dPt>
          <c:dPt>
            <c:idx val="3"/>
            <c:invertIfNegative val="0"/>
            <c:bubble3D val="0"/>
            <c:spPr>
              <a:solidFill>
                <a:srgbClr val="FFC000"/>
              </a:solidFill>
              <a:ln w="19050">
                <a:solidFill>
                  <a:schemeClr val="lt1"/>
                </a:solidFill>
              </a:ln>
              <a:effectLst/>
            </c:spPr>
            <c:extLst>
              <c:ext xmlns:c16="http://schemas.microsoft.com/office/drawing/2014/chart" uri="{C3380CC4-5D6E-409C-BE32-E72D297353CC}">
                <c16:uniqueId val="{00000005-53B5-46B1-9072-9DEB5C86F2BD}"/>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'Master Sheet'!$S$3:$S$6</c:f>
              <c:strCache>
                <c:ptCount val="4"/>
                <c:pt idx="0">
                  <c:v>HFs with reporting completeness rate between 75% - 90%</c:v>
                </c:pt>
                <c:pt idx="1">
                  <c:v>HFs with reporting completeness rate below 75%</c:v>
                </c:pt>
                <c:pt idx="2">
                  <c:v>HFs with reporting completeness rate 100%</c:v>
                </c:pt>
                <c:pt idx="3">
                  <c:v>HFs with reporting completeness rate more than 100 %</c:v>
                </c:pt>
              </c:strCache>
            </c:strRef>
          </c:cat>
          <c:val>
            <c:numRef>
              <c:f>'Master Sheet'!$T$3:$T$6</c:f>
              <c:numCache>
                <c:formatCode>0</c:formatCode>
                <c:ptCount val="4"/>
                <c:pt idx="0">
                  <c:v>0</c:v>
                </c:pt>
                <c:pt idx="1">
                  <c:v>90</c:v>
                </c:pt>
                <c:pt idx="2">
                  <c:v>10</c:v>
                </c:pt>
                <c:pt idx="3">
                  <c:v>0</c:v>
                </c:pt>
              </c:numCache>
            </c:numRef>
          </c:val>
          <c:extLst>
            <c:ext xmlns:c16="http://schemas.microsoft.com/office/drawing/2014/chart" uri="{C3380CC4-5D6E-409C-BE32-E72D297353CC}">
              <c16:uniqueId val="{00000000-53B5-46B1-9072-9DEB5C86F2BD}"/>
            </c:ext>
          </c:extLst>
        </c:ser>
        <c:dLbls>
          <c:showLegendKey val="0"/>
          <c:showVal val="0"/>
          <c:showCatName val="0"/>
          <c:showSerName val="0"/>
          <c:showPercent val="0"/>
          <c:showBubbleSize val="0"/>
        </c:dLbls>
        <c:gapWidth val="150"/>
        <c:axId val="712467104"/>
        <c:axId val="712468768"/>
      </c:barChart>
      <c:catAx>
        <c:axId val="7124671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crossAx val="712468768"/>
        <c:crosses val="autoZero"/>
        <c:auto val="1"/>
        <c:lblAlgn val="ctr"/>
        <c:lblOffset val="100"/>
        <c:noMultiLvlLbl val="0"/>
      </c:catAx>
      <c:valAx>
        <c:axId val="712468768"/>
        <c:scaling>
          <c:orientation val="minMax"/>
        </c:scaling>
        <c:delete val="0"/>
        <c:axPos val="l"/>
        <c:title>
          <c:tx>
            <c:rich>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r>
                  <a:rPr lang="en-US" sz="1200" b="1">
                    <a:solidFill>
                      <a:schemeClr val="tx1"/>
                    </a:solidFill>
                  </a:rPr>
                  <a:t>Percentage</a:t>
                </a:r>
                <a:endParaRPr lang="en-US" b="1">
                  <a:solidFill>
                    <a:schemeClr val="tx1"/>
                  </a:solidFill>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7124671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r>
              <a:rPr lang="en-US" sz="1400" b="1" i="0" baseline="0">
                <a:solidFill>
                  <a:schemeClr val="tx1"/>
                </a:solidFill>
                <a:effectLst/>
              </a:rPr>
              <a:t>Health Facilities Data Accuracy Check</a:t>
            </a:r>
            <a:endParaRPr lang="en-US" sz="1400">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solidFill>
                  <a:schemeClr val="tx1"/>
                </a:solidFill>
              </a:defRPr>
            </a:pPr>
            <a:endParaRPr lang="en-US" sz="14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endParaRPr lang="en-US"/>
        </a:p>
      </c:txPr>
    </c:title>
    <c:autoTitleDeleted val="0"/>
    <c:plotArea>
      <c:layout/>
      <c:barChart>
        <c:barDir val="col"/>
        <c:grouping val="clustered"/>
        <c:varyColors val="0"/>
        <c:ser>
          <c:idx val="0"/>
          <c:order val="0"/>
          <c:tx>
            <c:strRef>
              <c:f>'Master Sheet'!$T$73</c:f>
              <c:strCache>
                <c:ptCount val="1"/>
                <c:pt idx="0">
                  <c:v>Number</c:v>
                </c:pt>
              </c:strCache>
            </c:strRef>
          </c:tx>
          <c:spPr>
            <a:solidFill>
              <a:schemeClr val="accent1"/>
            </a:solidFill>
            <a:ln>
              <a:noFill/>
            </a:ln>
            <a:effectLst/>
          </c:spPr>
          <c:invertIfNegative val="0"/>
          <c:dPt>
            <c:idx val="0"/>
            <c:invertIfNegative val="0"/>
            <c:bubble3D val="0"/>
            <c:spPr>
              <a:solidFill>
                <a:srgbClr val="FF0000"/>
              </a:solidFill>
              <a:ln>
                <a:noFill/>
              </a:ln>
              <a:effectLst/>
            </c:spPr>
            <c:extLst>
              <c:ext xmlns:c16="http://schemas.microsoft.com/office/drawing/2014/chart" uri="{C3380CC4-5D6E-409C-BE32-E72D297353CC}">
                <c16:uniqueId val="{00000003-C9EF-43CE-840F-7F4268BABF29}"/>
              </c:ext>
            </c:extLst>
          </c:dPt>
          <c:dPt>
            <c:idx val="2"/>
            <c:invertIfNegative val="0"/>
            <c:bubble3D val="0"/>
            <c:spPr>
              <a:solidFill>
                <a:srgbClr val="00B050"/>
              </a:solidFill>
              <a:ln>
                <a:noFill/>
              </a:ln>
              <a:effectLst/>
            </c:spPr>
            <c:extLst>
              <c:ext xmlns:c16="http://schemas.microsoft.com/office/drawing/2014/chart" uri="{C3380CC4-5D6E-409C-BE32-E72D297353CC}">
                <c16:uniqueId val="{00000002-C9EF-43CE-840F-7F4268BABF2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'Master Sheet'!$S$74:$S$76</c:f>
              <c:strCache>
                <c:ptCount val="3"/>
                <c:pt idx="0">
                  <c:v>Total number of health facilities over-reporting</c:v>
                </c:pt>
                <c:pt idx="1">
                  <c:v>Total number of health facilities under-reporting</c:v>
                </c:pt>
                <c:pt idx="2">
                  <c:v>Total number of health facilities exactly matching</c:v>
                </c:pt>
              </c:strCache>
            </c:strRef>
          </c:cat>
          <c:val>
            <c:numRef>
              <c:f>'Master Sheet'!$T$74:$T$76</c:f>
              <c:numCache>
                <c:formatCode>General</c:formatCode>
                <c:ptCount val="3"/>
                <c:pt idx="0">
                  <c:v>2</c:v>
                </c:pt>
                <c:pt idx="1">
                  <c:v>0</c:v>
                </c:pt>
                <c:pt idx="2">
                  <c:v>5</c:v>
                </c:pt>
              </c:numCache>
            </c:numRef>
          </c:val>
          <c:extLst>
            <c:ext xmlns:c16="http://schemas.microsoft.com/office/drawing/2014/chart" uri="{C3380CC4-5D6E-409C-BE32-E72D297353CC}">
              <c16:uniqueId val="{00000000-C9EF-43CE-840F-7F4268BABF29}"/>
            </c:ext>
          </c:extLst>
        </c:ser>
        <c:dLbls>
          <c:showLegendKey val="0"/>
          <c:showVal val="0"/>
          <c:showCatName val="0"/>
          <c:showSerName val="0"/>
          <c:showPercent val="0"/>
          <c:showBubbleSize val="0"/>
        </c:dLbls>
        <c:gapWidth val="182"/>
        <c:axId val="877252400"/>
        <c:axId val="877251152"/>
      </c:barChart>
      <c:catAx>
        <c:axId val="877252400"/>
        <c:scaling>
          <c:orientation val="maxMin"/>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877251152"/>
        <c:crosses val="autoZero"/>
        <c:auto val="1"/>
        <c:lblAlgn val="ctr"/>
        <c:lblOffset val="100"/>
        <c:noMultiLvlLbl val="0"/>
      </c:catAx>
      <c:valAx>
        <c:axId val="87725115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sz="1200" b="1">
                    <a:solidFill>
                      <a:schemeClr val="tx1"/>
                    </a:solidFill>
                  </a:rPr>
                  <a:t>Number of</a:t>
                </a:r>
                <a:r>
                  <a:rPr lang="en-US" sz="1200" b="1" baseline="0">
                    <a:solidFill>
                      <a:schemeClr val="tx1"/>
                    </a:solidFill>
                  </a:rPr>
                  <a:t> Health Facilities</a:t>
                </a:r>
                <a:endParaRPr lang="en-US" b="1">
                  <a:solidFill>
                    <a:schemeClr val="tx1"/>
                  </a:solidFill>
                </a:endParaRPr>
              </a:p>
            </c:rich>
          </c:tx>
          <c:layout>
            <c:manualLayout>
              <c:xMode val="edge"/>
              <c:yMode val="edge"/>
              <c:x val="2.2546897546897548E-2"/>
              <c:y val="0.194807080274385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877252400"/>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76200</xdr:rowOff>
    </xdr:from>
    <xdr:to>
      <xdr:col>0</xdr:col>
      <xdr:colOff>3432142</xdr:colOff>
      <xdr:row>7</xdr:row>
      <xdr:rowOff>117869</xdr:rowOff>
    </xdr:to>
    <xdr:pic>
      <xdr:nvPicPr>
        <xdr:cNvPr id="6" name="Picture 5">
          <a:extLst>
            <a:ext uri="{FF2B5EF4-FFF2-40B4-BE49-F238E27FC236}">
              <a16:creationId xmlns:a16="http://schemas.microsoft.com/office/drawing/2014/main" id="{3E6508D1-96D3-44DA-9849-FE0AE5220BF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0" y="577850"/>
          <a:ext cx="3432142" cy="10449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59863</xdr:colOff>
      <xdr:row>19</xdr:row>
      <xdr:rowOff>149177</xdr:rowOff>
    </xdr:from>
    <xdr:to>
      <xdr:col>35</xdr:col>
      <xdr:colOff>226046</xdr:colOff>
      <xdr:row>37</xdr:row>
      <xdr:rowOff>73640</xdr:rowOff>
    </xdr:to>
    <xdr:graphicFrame macro="">
      <xdr:nvGraphicFramePr>
        <xdr:cNvPr id="10" name="Chart 9">
          <a:extLst>
            <a:ext uri="{FF2B5EF4-FFF2-40B4-BE49-F238E27FC236}">
              <a16:creationId xmlns:a16="http://schemas.microsoft.com/office/drawing/2014/main" id="{838EFAFB-CDD0-44BC-A044-B89422534C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56091</xdr:colOff>
      <xdr:row>37</xdr:row>
      <xdr:rowOff>100383</xdr:rowOff>
    </xdr:from>
    <xdr:to>
      <xdr:col>35</xdr:col>
      <xdr:colOff>218651</xdr:colOff>
      <xdr:row>55</xdr:row>
      <xdr:rowOff>24846</xdr:rowOff>
    </xdr:to>
    <xdr:graphicFrame macro="">
      <xdr:nvGraphicFramePr>
        <xdr:cNvPr id="11" name="Chart 10">
          <a:extLst>
            <a:ext uri="{FF2B5EF4-FFF2-40B4-BE49-F238E27FC236}">
              <a16:creationId xmlns:a16="http://schemas.microsoft.com/office/drawing/2014/main" id="{0EE2F0E2-F177-41CE-9C07-FFD59519BB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57750</xdr:colOff>
      <xdr:row>37</xdr:row>
      <xdr:rowOff>91254</xdr:rowOff>
    </xdr:from>
    <xdr:to>
      <xdr:col>26</xdr:col>
      <xdr:colOff>30671</xdr:colOff>
      <xdr:row>55</xdr:row>
      <xdr:rowOff>15717</xdr:rowOff>
    </xdr:to>
    <xdr:graphicFrame macro="">
      <xdr:nvGraphicFramePr>
        <xdr:cNvPr id="12" name="Chart 11">
          <a:extLst>
            <a:ext uri="{FF2B5EF4-FFF2-40B4-BE49-F238E27FC236}">
              <a16:creationId xmlns:a16="http://schemas.microsoft.com/office/drawing/2014/main" id="{1947CAF1-B8F3-4E48-B407-C525D6B5AC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26</xdr:col>
      <xdr:colOff>35586</xdr:colOff>
      <xdr:row>2</xdr:row>
      <xdr:rowOff>28529</xdr:rowOff>
    </xdr:from>
    <xdr:to>
      <xdr:col>35</xdr:col>
      <xdr:colOff>204920</xdr:colOff>
      <xdr:row>19</xdr:row>
      <xdr:rowOff>134362</xdr:rowOff>
    </xdr:to>
    <xdr:graphicFrame macro="">
      <xdr:nvGraphicFramePr>
        <xdr:cNvPr id="8" name="Chart 7">
          <a:extLst>
            <a:ext uri="{FF2B5EF4-FFF2-40B4-BE49-F238E27FC236}">
              <a16:creationId xmlns:a16="http://schemas.microsoft.com/office/drawing/2014/main" id="{40D9CB8F-B11A-4017-AE05-F11E5BD4FB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55216</xdr:colOff>
      <xdr:row>2</xdr:row>
      <xdr:rowOff>27608</xdr:rowOff>
    </xdr:from>
    <xdr:to>
      <xdr:col>26</xdr:col>
      <xdr:colOff>28137</xdr:colOff>
      <xdr:row>19</xdr:row>
      <xdr:rowOff>131527</xdr:rowOff>
    </xdr:to>
    <xdr:graphicFrame macro="">
      <xdr:nvGraphicFramePr>
        <xdr:cNvPr id="9" name="Chart 8">
          <a:extLst>
            <a:ext uri="{FF2B5EF4-FFF2-40B4-BE49-F238E27FC236}">
              <a16:creationId xmlns:a16="http://schemas.microsoft.com/office/drawing/2014/main" id="{5245384D-8DD8-4CAF-97D7-21E1D11578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55218</xdr:colOff>
      <xdr:row>19</xdr:row>
      <xdr:rowOff>148017</xdr:rowOff>
    </xdr:from>
    <xdr:to>
      <xdr:col>26</xdr:col>
      <xdr:colOff>28139</xdr:colOff>
      <xdr:row>37</xdr:row>
      <xdr:rowOff>72480</xdr:rowOff>
    </xdr:to>
    <xdr:graphicFrame macro="">
      <xdr:nvGraphicFramePr>
        <xdr:cNvPr id="13" name="Chart 12">
          <a:extLst>
            <a:ext uri="{FF2B5EF4-FFF2-40B4-BE49-F238E27FC236}">
              <a16:creationId xmlns:a16="http://schemas.microsoft.com/office/drawing/2014/main" id="{783DD4A6-1A89-4BD8-880C-1A24BE9308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sharmabanjara\Documents\Data%20quality%20tool%20and%20protocol\OD%20level%20TB%20M&amp;E%20Training\Data%20Quality%20Review%20Tool%20and%20Dashboard_Practi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QR toolkit guidelines Intro "/>
      <sheetName val="A. Reporting Completeness Rate"/>
      <sheetName val="B. Reporting timeliness"/>
      <sheetName val="C. Completeness of Rep Ind data"/>
      <sheetName val="D. Verificat of Data Accuracy"/>
      <sheetName val="E. Data Internal Consistency Ov"/>
      <sheetName val="Dashboard"/>
    </sheetNames>
    <sheetDataSet>
      <sheetData sheetId="0"/>
      <sheetData sheetId="1">
        <row r="7">
          <cell r="A7" t="str">
            <v xml:space="preserve">M </v>
          </cell>
        </row>
      </sheetData>
      <sheetData sheetId="2"/>
      <sheetData sheetId="3"/>
      <sheetData sheetId="4"/>
      <sheetData sheetId="5"/>
      <sheetData sheetId="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S2:T6" totalsRowShown="0" headerRowDxfId="33" dataDxfId="31" headerRowBorderDxfId="32" tableBorderDxfId="30" totalsRowBorderDxfId="29">
  <autoFilter ref="S2:T6" xr:uid="{00000000-0009-0000-0100-000001000000}"/>
  <tableColumns count="2">
    <tableColumn id="1" xr3:uid="{00000000-0010-0000-0000-000001000000}" name="Reporting Completeness Rate of HFs" dataDxfId="28"/>
    <tableColumn id="2" xr3:uid="{00000000-0010-0000-0000-000002000000}" name="Percentage " dataDxfId="27">
      <calculatedColumnFormula>(P20)</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4" displayName="Table4" ref="S27:T31" totalsRowShown="0" headerRowDxfId="26" dataDxfId="24" headerRowBorderDxfId="25" tableBorderDxfId="23" totalsRowBorderDxfId="22">
  <autoFilter ref="S27:T31" xr:uid="{00000000-0009-0000-0100-000002000000}"/>
  <tableColumns count="2">
    <tableColumn id="1" xr3:uid="{00000000-0010-0000-0100-000001000000}" name="Reporting Timeliness of HCs" dataDxfId="21"/>
    <tableColumn id="2" xr3:uid="{00000000-0010-0000-0100-000002000000}" name="Percentage " dataDxfId="20">
      <calculatedColumnFormula>(P44)</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5" displayName="Table5" ref="S73:T76" totalsRowShown="0" headerRowDxfId="19" dataDxfId="18" tableBorderDxfId="17">
  <autoFilter ref="S73:T76" xr:uid="{00000000-0009-0000-0100-000003000000}"/>
  <tableColumns count="2">
    <tableColumn id="1" xr3:uid="{00000000-0010-0000-0200-000001000000}" name="Number of HFs with Data Accuracy Verification" dataDxfId="16"/>
    <tableColumn id="2" xr3:uid="{00000000-0010-0000-0200-000002000000}" name="Number" dataDxfId="1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CEB90-CBEA-42EA-BBE2-542BF24D43B5}">
  <dimension ref="A1:A12"/>
  <sheetViews>
    <sheetView tabSelected="1" workbookViewId="0">
      <selection activeCell="D10" sqref="D10"/>
    </sheetView>
  </sheetViews>
  <sheetFormatPr defaultRowHeight="14.5" x14ac:dyDescent="0.35"/>
  <cols>
    <col min="1" max="1" width="89" customWidth="1"/>
  </cols>
  <sheetData>
    <row r="1" spans="1:1" ht="25" x14ac:dyDescent="0.5">
      <c r="A1" s="158" t="s">
        <v>165</v>
      </c>
    </row>
    <row r="3" spans="1:1" ht="21" x14ac:dyDescent="0.5">
      <c r="A3" s="137"/>
    </row>
    <row r="10" spans="1:1" s="138" customFormat="1" ht="62.5" x14ac:dyDescent="0.25">
      <c r="A10" s="140" t="s">
        <v>155</v>
      </c>
    </row>
    <row r="12" spans="1:1" x14ac:dyDescent="0.35">
      <c r="A12" s="139"/>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39997558519241921"/>
  </sheetPr>
  <dimension ref="A1:A10"/>
  <sheetViews>
    <sheetView topLeftCell="A9" zoomScale="70" zoomScaleNormal="70" workbookViewId="0">
      <selection activeCell="M3" sqref="M3"/>
    </sheetView>
  </sheetViews>
  <sheetFormatPr defaultRowHeight="14.5" x14ac:dyDescent="0.35"/>
  <cols>
    <col min="1" max="1" width="128.1796875" customWidth="1"/>
  </cols>
  <sheetData>
    <row r="1" spans="1:1" ht="36" x14ac:dyDescent="0.4">
      <c r="A1" s="141" t="s">
        <v>73</v>
      </c>
    </row>
    <row r="2" spans="1:1" x14ac:dyDescent="0.35">
      <c r="A2" s="159" t="s">
        <v>156</v>
      </c>
    </row>
    <row r="3" spans="1:1" ht="76" customHeight="1" x14ac:dyDescent="0.35">
      <c r="A3" s="159"/>
    </row>
    <row r="4" spans="1:1" ht="131" customHeight="1" x14ac:dyDescent="0.35">
      <c r="A4" s="142" t="s">
        <v>157</v>
      </c>
    </row>
    <row r="5" spans="1:1" ht="86" customHeight="1" x14ac:dyDescent="0.35">
      <c r="A5" s="143" t="s">
        <v>158</v>
      </c>
    </row>
    <row r="6" spans="1:1" ht="59.5" customHeight="1" x14ac:dyDescent="0.35">
      <c r="A6" s="142" t="s">
        <v>159</v>
      </c>
    </row>
    <row r="7" spans="1:1" ht="49" customHeight="1" x14ac:dyDescent="0.35">
      <c r="A7" s="143" t="s">
        <v>160</v>
      </c>
    </row>
    <row r="8" spans="1:1" ht="161.5" customHeight="1" x14ac:dyDescent="0.35">
      <c r="A8" s="143" t="s">
        <v>161</v>
      </c>
    </row>
    <row r="9" spans="1:1" ht="130" customHeight="1" x14ac:dyDescent="0.35">
      <c r="A9" s="142" t="s">
        <v>162</v>
      </c>
    </row>
    <row r="10" spans="1:1" ht="157.5" customHeight="1" x14ac:dyDescent="0.35">
      <c r="A10" s="142" t="s">
        <v>163</v>
      </c>
    </row>
  </sheetData>
  <mergeCells count="1">
    <mergeCell ref="A2:A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W114"/>
  <sheetViews>
    <sheetView topLeftCell="B1" zoomScale="70" zoomScaleNormal="70" workbookViewId="0">
      <selection activeCell="T60" sqref="T55:T60"/>
    </sheetView>
  </sheetViews>
  <sheetFormatPr defaultRowHeight="14.5" x14ac:dyDescent="0.35"/>
  <cols>
    <col min="1" max="1" width="26.90625" bestFit="1" customWidth="1"/>
    <col min="2" max="2" width="17.81640625" customWidth="1"/>
    <col min="14" max="14" width="14.6328125" customWidth="1"/>
    <col min="15" max="15" width="24" customWidth="1"/>
    <col min="16" max="16" width="20.36328125" customWidth="1"/>
    <col min="17" max="17" width="9.36328125" hidden="1" customWidth="1"/>
    <col min="18" max="18" width="19.08984375" hidden="1" customWidth="1"/>
    <col min="19" max="19" width="51.90625" customWidth="1"/>
    <col min="20" max="20" width="15.453125" bestFit="1" customWidth="1"/>
    <col min="23" max="23" width="11.1796875" bestFit="1" customWidth="1"/>
  </cols>
  <sheetData>
    <row r="2" spans="1:20" ht="18" x14ac:dyDescent="0.4">
      <c r="A2" s="210" t="s">
        <v>142</v>
      </c>
      <c r="B2" s="211"/>
      <c r="C2" s="211"/>
      <c r="D2" s="211"/>
      <c r="E2" s="211"/>
      <c r="F2" s="211"/>
      <c r="G2" s="211"/>
      <c r="H2" s="211"/>
      <c r="I2" s="211"/>
      <c r="J2" s="211"/>
      <c r="K2" s="211"/>
      <c r="L2" s="211"/>
      <c r="M2" s="211"/>
      <c r="N2" s="211"/>
      <c r="O2" s="211"/>
      <c r="P2" s="211"/>
      <c r="S2" s="71" t="s">
        <v>137</v>
      </c>
      <c r="T2" s="63" t="s">
        <v>68</v>
      </c>
    </row>
    <row r="3" spans="1:20" ht="14.5" customHeight="1" x14ac:dyDescent="0.35">
      <c r="A3" s="212" t="s">
        <v>120</v>
      </c>
      <c r="B3" s="213" t="s">
        <v>0</v>
      </c>
      <c r="C3" s="214"/>
      <c r="D3" s="214"/>
      <c r="E3" s="214"/>
      <c r="F3" s="214"/>
      <c r="G3" s="214"/>
      <c r="H3" s="214"/>
      <c r="I3" s="214"/>
      <c r="J3" s="214"/>
      <c r="K3" s="214"/>
      <c r="L3" s="214"/>
      <c r="M3" s="215"/>
      <c r="N3" s="212" t="s">
        <v>1</v>
      </c>
      <c r="O3" s="212" t="s">
        <v>2</v>
      </c>
      <c r="P3" s="219" t="s">
        <v>87</v>
      </c>
      <c r="S3" s="81" t="s">
        <v>123</v>
      </c>
      <c r="T3" s="21">
        <f t="shared" ref="T3" si="0">(P20)</f>
        <v>0</v>
      </c>
    </row>
    <row r="4" spans="1:20" x14ac:dyDescent="0.35">
      <c r="A4" s="212"/>
      <c r="B4" s="216"/>
      <c r="C4" s="217"/>
      <c r="D4" s="217"/>
      <c r="E4" s="217"/>
      <c r="F4" s="217"/>
      <c r="G4" s="217"/>
      <c r="H4" s="217"/>
      <c r="I4" s="217"/>
      <c r="J4" s="217"/>
      <c r="K4" s="217"/>
      <c r="L4" s="217"/>
      <c r="M4" s="218"/>
      <c r="N4" s="212"/>
      <c r="O4" s="212"/>
      <c r="P4" s="219"/>
      <c r="S4" s="85" t="s">
        <v>124</v>
      </c>
      <c r="T4" s="21">
        <f>(P21)</f>
        <v>90</v>
      </c>
    </row>
    <row r="5" spans="1:20" ht="19.5" customHeight="1" x14ac:dyDescent="0.35">
      <c r="A5" s="212"/>
      <c r="B5" s="144" t="s">
        <v>3</v>
      </c>
      <c r="C5" s="144" t="s">
        <v>4</v>
      </c>
      <c r="D5" s="144" t="s">
        <v>5</v>
      </c>
      <c r="E5" s="144" t="s">
        <v>6</v>
      </c>
      <c r="F5" s="144" t="s">
        <v>7</v>
      </c>
      <c r="G5" s="144" t="s">
        <v>8</v>
      </c>
      <c r="H5" s="144" t="s">
        <v>9</v>
      </c>
      <c r="I5" s="144" t="s">
        <v>10</v>
      </c>
      <c r="J5" s="144" t="s">
        <v>11</v>
      </c>
      <c r="K5" s="144" t="s">
        <v>12</v>
      </c>
      <c r="L5" s="144" t="s">
        <v>13</v>
      </c>
      <c r="M5" s="144" t="s">
        <v>14</v>
      </c>
      <c r="N5" s="212"/>
      <c r="O5" s="212"/>
      <c r="P5" s="219"/>
      <c r="S5" s="86" t="s">
        <v>125</v>
      </c>
      <c r="T5" s="21">
        <f>(P22)</f>
        <v>10</v>
      </c>
    </row>
    <row r="6" spans="1:20" x14ac:dyDescent="0.35">
      <c r="A6" s="145" t="s">
        <v>15</v>
      </c>
      <c r="B6" s="145" t="s">
        <v>16</v>
      </c>
      <c r="C6" s="145" t="s">
        <v>17</v>
      </c>
      <c r="D6" s="145" t="s">
        <v>18</v>
      </c>
      <c r="E6" s="145" t="s">
        <v>19</v>
      </c>
      <c r="F6" s="145" t="s">
        <v>20</v>
      </c>
      <c r="G6" s="145" t="s">
        <v>21</v>
      </c>
      <c r="H6" s="145" t="s">
        <v>22</v>
      </c>
      <c r="I6" s="145" t="s">
        <v>23</v>
      </c>
      <c r="J6" s="145" t="s">
        <v>24</v>
      </c>
      <c r="K6" s="145" t="s">
        <v>25</v>
      </c>
      <c r="L6" s="145" t="s">
        <v>26</v>
      </c>
      <c r="M6" s="145" t="s">
        <v>27</v>
      </c>
      <c r="N6" s="145" t="s">
        <v>28</v>
      </c>
      <c r="O6" s="145" t="s">
        <v>29</v>
      </c>
      <c r="P6" s="146" t="s">
        <v>30</v>
      </c>
      <c r="S6" s="87" t="s">
        <v>126</v>
      </c>
      <c r="T6" s="21">
        <f>(P23)</f>
        <v>0</v>
      </c>
    </row>
    <row r="7" spans="1:20" x14ac:dyDescent="0.35">
      <c r="A7" s="119" t="str">
        <f>'A. Reporting Completeness Rate'!A7</f>
        <v>វាលអង្គពពេល</v>
      </c>
      <c r="B7" s="134">
        <f>'A. Reporting Completeness Rate'!B7</f>
        <v>1</v>
      </c>
      <c r="C7" s="134">
        <f>'A. Reporting Completeness Rate'!C7</f>
        <v>0</v>
      </c>
      <c r="D7" s="134">
        <f>'A. Reporting Completeness Rate'!D7</f>
        <v>0</v>
      </c>
      <c r="E7" s="134">
        <f>'A. Reporting Completeness Rate'!E7</f>
        <v>0</v>
      </c>
      <c r="F7" s="134">
        <f>'A. Reporting Completeness Rate'!F7</f>
        <v>0</v>
      </c>
      <c r="G7" s="134">
        <f>'A. Reporting Completeness Rate'!G7</f>
        <v>0</v>
      </c>
      <c r="H7" s="134">
        <f>'A. Reporting Completeness Rate'!H7</f>
        <v>0</v>
      </c>
      <c r="I7" s="134">
        <f>'A. Reporting Completeness Rate'!I7</f>
        <v>0</v>
      </c>
      <c r="J7" s="134">
        <f>'A. Reporting Completeness Rate'!J7</f>
        <v>0</v>
      </c>
      <c r="K7" s="134">
        <f>'A. Reporting Completeness Rate'!K7</f>
        <v>0</v>
      </c>
      <c r="L7" s="134">
        <f>'A. Reporting Completeness Rate'!L7</f>
        <v>0</v>
      </c>
      <c r="M7" s="134">
        <f>'A. Reporting Completeness Rate'!M7</f>
        <v>0</v>
      </c>
      <c r="N7" s="134">
        <v>12</v>
      </c>
      <c r="O7" s="147">
        <f>SUM(B7:M7)</f>
        <v>1</v>
      </c>
      <c r="P7" s="148">
        <f>O7/N7*100</f>
        <v>8.3333333333333321</v>
      </c>
    </row>
    <row r="8" spans="1:20" x14ac:dyDescent="0.35">
      <c r="A8" s="119" t="str">
        <f>'A. Reporting Completeness Rate'!A8</f>
        <v>ពោធិ៍មាស</v>
      </c>
      <c r="B8" s="134">
        <f>'A. Reporting Completeness Rate'!B8</f>
        <v>1</v>
      </c>
      <c r="C8" s="134">
        <f>'A. Reporting Completeness Rate'!C8</f>
        <v>1</v>
      </c>
      <c r="D8" s="134">
        <f>'A. Reporting Completeness Rate'!D8</f>
        <v>1</v>
      </c>
      <c r="E8" s="134">
        <f>'A. Reporting Completeness Rate'!E8</f>
        <v>1</v>
      </c>
      <c r="F8" s="134">
        <f>'A. Reporting Completeness Rate'!F8</f>
        <v>1</v>
      </c>
      <c r="G8" s="134">
        <f>'A. Reporting Completeness Rate'!G8</f>
        <v>1</v>
      </c>
      <c r="H8" s="134">
        <f>'A. Reporting Completeness Rate'!H8</f>
        <v>1</v>
      </c>
      <c r="I8" s="134">
        <f>'A. Reporting Completeness Rate'!I8</f>
        <v>1</v>
      </c>
      <c r="J8" s="134">
        <f>'A. Reporting Completeness Rate'!J8</f>
        <v>1</v>
      </c>
      <c r="K8" s="134">
        <f>'A. Reporting Completeness Rate'!K8</f>
        <v>1</v>
      </c>
      <c r="L8" s="134">
        <f>'A. Reporting Completeness Rate'!L8</f>
        <v>1</v>
      </c>
      <c r="M8" s="134">
        <f>'A. Reporting Completeness Rate'!M8</f>
        <v>1</v>
      </c>
      <c r="N8" s="134">
        <v>12</v>
      </c>
      <c r="O8" s="147">
        <f t="shared" ref="O8:O16" si="1">SUM(B8:M8)</f>
        <v>12</v>
      </c>
      <c r="P8" s="148">
        <f>O8/N8*100</f>
        <v>100</v>
      </c>
    </row>
    <row r="9" spans="1:20" x14ac:dyDescent="0.35">
      <c r="A9" s="119" t="str">
        <f>'A. Reporting Completeness Rate'!A9</f>
        <v>និទាន</v>
      </c>
      <c r="B9" s="134">
        <f>'A. Reporting Completeness Rate'!B9</f>
        <v>0</v>
      </c>
      <c r="C9" s="134">
        <f>'A. Reporting Completeness Rate'!C9</f>
        <v>1</v>
      </c>
      <c r="D9" s="134">
        <f>'A. Reporting Completeness Rate'!D9</f>
        <v>0</v>
      </c>
      <c r="E9" s="134">
        <f>'A. Reporting Completeness Rate'!E9</f>
        <v>0</v>
      </c>
      <c r="F9" s="134">
        <f>'A. Reporting Completeness Rate'!F9</f>
        <v>0</v>
      </c>
      <c r="G9" s="134">
        <f>'A. Reporting Completeness Rate'!G9</f>
        <v>0</v>
      </c>
      <c r="H9" s="134">
        <f>'A. Reporting Completeness Rate'!H9</f>
        <v>0</v>
      </c>
      <c r="I9" s="134">
        <f>'A. Reporting Completeness Rate'!I9</f>
        <v>1</v>
      </c>
      <c r="J9" s="134">
        <f>'A. Reporting Completeness Rate'!J9</f>
        <v>0</v>
      </c>
      <c r="K9" s="134">
        <f>'A. Reporting Completeness Rate'!K9</f>
        <v>1</v>
      </c>
      <c r="L9" s="134">
        <f>'A. Reporting Completeness Rate'!L9</f>
        <v>0</v>
      </c>
      <c r="M9" s="134">
        <f>'A. Reporting Completeness Rate'!M9</f>
        <v>0</v>
      </c>
      <c r="N9" s="134">
        <v>12</v>
      </c>
      <c r="O9" s="147">
        <f t="shared" si="1"/>
        <v>3</v>
      </c>
      <c r="P9" s="148">
        <f>O9/N9*100</f>
        <v>25</v>
      </c>
    </row>
    <row r="10" spans="1:20" x14ac:dyDescent="0.35">
      <c r="A10" s="119" t="str">
        <f>'A. Reporting Completeness Rate'!A10</f>
        <v>ស្វាយចចប</v>
      </c>
      <c r="B10" s="134">
        <f>'A. Reporting Completeness Rate'!B10</f>
        <v>0</v>
      </c>
      <c r="C10" s="134">
        <f>'A. Reporting Completeness Rate'!C10</f>
        <v>0</v>
      </c>
      <c r="D10" s="134">
        <f>'A. Reporting Completeness Rate'!D10</f>
        <v>1</v>
      </c>
      <c r="E10" s="134">
        <f>'A. Reporting Completeness Rate'!E10</f>
        <v>0</v>
      </c>
      <c r="F10" s="134">
        <f>'A. Reporting Completeness Rate'!F10</f>
        <v>0</v>
      </c>
      <c r="G10" s="134">
        <f>'A. Reporting Completeness Rate'!G10</f>
        <v>0</v>
      </c>
      <c r="H10" s="134">
        <f>'A. Reporting Completeness Rate'!H10</f>
        <v>0</v>
      </c>
      <c r="I10" s="134">
        <f>'A. Reporting Completeness Rate'!I10</f>
        <v>0</v>
      </c>
      <c r="J10" s="134">
        <f>'A. Reporting Completeness Rate'!J10</f>
        <v>1</v>
      </c>
      <c r="K10" s="134">
        <f>'A. Reporting Completeness Rate'!K10</f>
        <v>0</v>
      </c>
      <c r="L10" s="134">
        <f>'A. Reporting Completeness Rate'!L10</f>
        <v>0</v>
      </c>
      <c r="M10" s="134">
        <f>'A. Reporting Completeness Rate'!M10</f>
        <v>0</v>
      </c>
      <c r="N10" s="134">
        <v>12</v>
      </c>
      <c r="O10" s="147">
        <f t="shared" si="1"/>
        <v>2</v>
      </c>
      <c r="P10" s="148">
        <f t="shared" ref="P10:P11" si="2">O10/N10*100</f>
        <v>16.666666666666664</v>
      </c>
    </row>
    <row r="11" spans="1:20" x14ac:dyDescent="0.35">
      <c r="A11" s="119" t="str">
        <f>'A. Reporting Completeness Rate'!A11</f>
        <v>កក់ព្រះខែ</v>
      </c>
      <c r="B11" s="134">
        <f>'A. Reporting Completeness Rate'!B11</f>
        <v>0</v>
      </c>
      <c r="C11" s="134">
        <f>'A. Reporting Completeness Rate'!C11</f>
        <v>0</v>
      </c>
      <c r="D11" s="134">
        <f>'A. Reporting Completeness Rate'!D11</f>
        <v>0</v>
      </c>
      <c r="E11" s="134">
        <f>'A. Reporting Completeness Rate'!E11</f>
        <v>1</v>
      </c>
      <c r="F11" s="134">
        <f>'A. Reporting Completeness Rate'!F11</f>
        <v>0</v>
      </c>
      <c r="G11" s="134">
        <f>'A. Reporting Completeness Rate'!G11</f>
        <v>0</v>
      </c>
      <c r="H11" s="134">
        <f>'A. Reporting Completeness Rate'!H11</f>
        <v>0</v>
      </c>
      <c r="I11" s="134">
        <f>'A. Reporting Completeness Rate'!I11</f>
        <v>0</v>
      </c>
      <c r="J11" s="134">
        <f>'A. Reporting Completeness Rate'!J11</f>
        <v>0</v>
      </c>
      <c r="K11" s="134">
        <f>'A. Reporting Completeness Rate'!K11</f>
        <v>0</v>
      </c>
      <c r="L11" s="134">
        <f>'A. Reporting Completeness Rate'!L11</f>
        <v>0</v>
      </c>
      <c r="M11" s="134">
        <f>'A. Reporting Completeness Rate'!M11</f>
        <v>0</v>
      </c>
      <c r="N11" s="134">
        <v>12</v>
      </c>
      <c r="O11" s="147">
        <f t="shared" si="1"/>
        <v>1</v>
      </c>
      <c r="P11" s="148">
        <f t="shared" si="2"/>
        <v>8.3333333333333321</v>
      </c>
    </row>
    <row r="12" spans="1:20" x14ac:dyDescent="0.35">
      <c r="A12" s="119" t="str">
        <f>'A. Reporting Completeness Rate'!A12</f>
        <v>ពោធិ៍ចំរើន</v>
      </c>
      <c r="B12" s="134">
        <f>'A. Reporting Completeness Rate'!B12</f>
        <v>0</v>
      </c>
      <c r="C12" s="134">
        <f>'A. Reporting Completeness Rate'!C12</f>
        <v>0</v>
      </c>
      <c r="D12" s="134">
        <f>'A. Reporting Completeness Rate'!D12</f>
        <v>0</v>
      </c>
      <c r="E12" s="134">
        <f>'A. Reporting Completeness Rate'!E12</f>
        <v>0</v>
      </c>
      <c r="F12" s="134">
        <f>'A. Reporting Completeness Rate'!F12</f>
        <v>1</v>
      </c>
      <c r="G12" s="134">
        <f>'A. Reporting Completeness Rate'!G12</f>
        <v>0</v>
      </c>
      <c r="H12" s="134">
        <f>'A. Reporting Completeness Rate'!H12</f>
        <v>0</v>
      </c>
      <c r="I12" s="134">
        <f>'A. Reporting Completeness Rate'!I12</f>
        <v>0</v>
      </c>
      <c r="J12" s="134">
        <f>'A. Reporting Completeness Rate'!J12</f>
        <v>0</v>
      </c>
      <c r="K12" s="134">
        <f>'A. Reporting Completeness Rate'!K12</f>
        <v>0</v>
      </c>
      <c r="L12" s="134">
        <f>'A. Reporting Completeness Rate'!L12</f>
        <v>0</v>
      </c>
      <c r="M12" s="134">
        <f>'A. Reporting Completeness Rate'!M12</f>
        <v>0</v>
      </c>
      <c r="N12" s="134">
        <v>12</v>
      </c>
      <c r="O12" s="147">
        <f t="shared" si="1"/>
        <v>1</v>
      </c>
      <c r="P12" s="148">
        <f t="shared" ref="P12:P15" si="3">O12/N12*100</f>
        <v>8.3333333333333321</v>
      </c>
    </row>
    <row r="13" spans="1:20" x14ac:dyDescent="0.35">
      <c r="A13" s="119" t="str">
        <f>'A. Reporting Completeness Rate'!A13</f>
        <v>ព្រៃញាតិ</v>
      </c>
      <c r="B13" s="134">
        <f>'A. Reporting Completeness Rate'!B13</f>
        <v>0</v>
      </c>
      <c r="C13" s="134">
        <f>'A. Reporting Completeness Rate'!C13</f>
        <v>0</v>
      </c>
      <c r="D13" s="134">
        <f>'A. Reporting Completeness Rate'!D13</f>
        <v>0</v>
      </c>
      <c r="E13" s="134">
        <f>'A. Reporting Completeness Rate'!E13</f>
        <v>0</v>
      </c>
      <c r="F13" s="134">
        <f>'A. Reporting Completeness Rate'!F13</f>
        <v>0</v>
      </c>
      <c r="G13" s="134">
        <f>'A. Reporting Completeness Rate'!G13</f>
        <v>1</v>
      </c>
      <c r="H13" s="134">
        <f>'A. Reporting Completeness Rate'!H13</f>
        <v>0</v>
      </c>
      <c r="I13" s="134">
        <f>'A. Reporting Completeness Rate'!I13</f>
        <v>0</v>
      </c>
      <c r="J13" s="134">
        <f>'A. Reporting Completeness Rate'!J13</f>
        <v>0</v>
      </c>
      <c r="K13" s="134">
        <f>'A. Reporting Completeness Rate'!K13</f>
        <v>0</v>
      </c>
      <c r="L13" s="134">
        <f>'A. Reporting Completeness Rate'!L13</f>
        <v>0</v>
      </c>
      <c r="M13" s="134">
        <f>'A. Reporting Completeness Rate'!M13</f>
        <v>0</v>
      </c>
      <c r="N13" s="134">
        <v>12</v>
      </c>
      <c r="O13" s="147">
        <f t="shared" si="1"/>
        <v>1</v>
      </c>
      <c r="P13" s="148">
        <f t="shared" si="3"/>
        <v>8.3333333333333321</v>
      </c>
    </row>
    <row r="14" spans="1:20" x14ac:dyDescent="0.35">
      <c r="A14" s="119" t="str">
        <f>'A. Reporting Completeness Rate'!A14</f>
        <v>ពោធិ៍អង្រ្កង</v>
      </c>
      <c r="B14" s="134">
        <f>'A. Reporting Completeness Rate'!B14</f>
        <v>0</v>
      </c>
      <c r="C14" s="134">
        <f>'A. Reporting Completeness Rate'!C14</f>
        <v>0</v>
      </c>
      <c r="D14" s="134">
        <f>'A. Reporting Completeness Rate'!D14</f>
        <v>0</v>
      </c>
      <c r="E14" s="134">
        <f>'A. Reporting Completeness Rate'!E14</f>
        <v>0</v>
      </c>
      <c r="F14" s="134">
        <f>'A. Reporting Completeness Rate'!F14</f>
        <v>0</v>
      </c>
      <c r="G14" s="134">
        <f>'A. Reporting Completeness Rate'!G14</f>
        <v>0</v>
      </c>
      <c r="H14" s="134">
        <f>'A. Reporting Completeness Rate'!H14</f>
        <v>1</v>
      </c>
      <c r="I14" s="134">
        <f>'A. Reporting Completeness Rate'!I14</f>
        <v>0</v>
      </c>
      <c r="J14" s="134">
        <f>'A. Reporting Completeness Rate'!J14</f>
        <v>0</v>
      </c>
      <c r="K14" s="134">
        <f>'A. Reporting Completeness Rate'!K14</f>
        <v>0</v>
      </c>
      <c r="L14" s="134">
        <f>'A. Reporting Completeness Rate'!L14</f>
        <v>0</v>
      </c>
      <c r="M14" s="134">
        <f>'A. Reporting Completeness Rate'!M14</f>
        <v>0</v>
      </c>
      <c r="N14" s="134">
        <v>12</v>
      </c>
      <c r="O14" s="147">
        <f t="shared" si="1"/>
        <v>1</v>
      </c>
      <c r="P14" s="148">
        <f t="shared" si="3"/>
        <v>8.3333333333333321</v>
      </c>
    </row>
    <row r="15" spans="1:20" x14ac:dyDescent="0.35">
      <c r="A15" s="119" t="str">
        <f>'A. Reporting Completeness Rate'!A15</f>
        <v>U</v>
      </c>
      <c r="B15" s="134">
        <f>'A. Reporting Completeness Rate'!B15</f>
        <v>0</v>
      </c>
      <c r="C15" s="134">
        <f>'A. Reporting Completeness Rate'!C15</f>
        <v>0</v>
      </c>
      <c r="D15" s="134">
        <f>'A. Reporting Completeness Rate'!D15</f>
        <v>0</v>
      </c>
      <c r="E15" s="134">
        <f>'A. Reporting Completeness Rate'!E15</f>
        <v>0</v>
      </c>
      <c r="F15" s="134">
        <f>'A. Reporting Completeness Rate'!F15</f>
        <v>0</v>
      </c>
      <c r="G15" s="134">
        <f>'A. Reporting Completeness Rate'!G15</f>
        <v>0</v>
      </c>
      <c r="H15" s="134">
        <f>'A. Reporting Completeness Rate'!H15</f>
        <v>0</v>
      </c>
      <c r="I15" s="134">
        <f>'A. Reporting Completeness Rate'!I15</f>
        <v>0</v>
      </c>
      <c r="J15" s="134">
        <f>'A. Reporting Completeness Rate'!J15</f>
        <v>0</v>
      </c>
      <c r="K15" s="134">
        <f>'A. Reporting Completeness Rate'!K15</f>
        <v>0</v>
      </c>
      <c r="L15" s="134">
        <f>'A. Reporting Completeness Rate'!L15</f>
        <v>0</v>
      </c>
      <c r="M15" s="134">
        <f>'A. Reporting Completeness Rate'!M15</f>
        <v>0</v>
      </c>
      <c r="N15" s="134">
        <v>12</v>
      </c>
      <c r="O15" s="147">
        <f t="shared" si="1"/>
        <v>0</v>
      </c>
      <c r="P15" s="148">
        <f t="shared" si="3"/>
        <v>0</v>
      </c>
    </row>
    <row r="16" spans="1:20" x14ac:dyDescent="0.35">
      <c r="A16" s="119" t="str">
        <f>'A. Reporting Completeness Rate'!A16</f>
        <v>V</v>
      </c>
      <c r="B16" s="134">
        <f>'A. Reporting Completeness Rate'!B16</f>
        <v>0</v>
      </c>
      <c r="C16" s="134">
        <f>'A. Reporting Completeness Rate'!C16</f>
        <v>0</v>
      </c>
      <c r="D16" s="134">
        <f>'A. Reporting Completeness Rate'!D16</f>
        <v>0</v>
      </c>
      <c r="E16" s="134">
        <f>'A. Reporting Completeness Rate'!E16</f>
        <v>0</v>
      </c>
      <c r="F16" s="134">
        <f>'A. Reporting Completeness Rate'!F16</f>
        <v>0</v>
      </c>
      <c r="G16" s="134">
        <f>'A. Reporting Completeness Rate'!G16</f>
        <v>0</v>
      </c>
      <c r="H16" s="134">
        <f>'A. Reporting Completeness Rate'!H16</f>
        <v>0</v>
      </c>
      <c r="I16" s="134">
        <f>'A. Reporting Completeness Rate'!I16</f>
        <v>0</v>
      </c>
      <c r="J16" s="134">
        <f>'A. Reporting Completeness Rate'!J16</f>
        <v>0</v>
      </c>
      <c r="K16" s="134">
        <f>'A. Reporting Completeness Rate'!K16</f>
        <v>0</v>
      </c>
      <c r="L16" s="134">
        <f>'A. Reporting Completeness Rate'!L16</f>
        <v>0</v>
      </c>
      <c r="M16" s="134">
        <f>'A. Reporting Completeness Rate'!M16</f>
        <v>0</v>
      </c>
      <c r="N16" s="134">
        <v>12</v>
      </c>
      <c r="O16" s="147">
        <f t="shared" si="1"/>
        <v>0</v>
      </c>
      <c r="P16" s="148">
        <f>O16/N16*100</f>
        <v>0</v>
      </c>
    </row>
    <row r="17" spans="1:20" x14ac:dyDescent="0.35">
      <c r="A17" s="119" t="s">
        <v>34</v>
      </c>
      <c r="B17" s="119">
        <f t="shared" ref="B17:O17" si="4">SUM(B7:B16)</f>
        <v>2</v>
      </c>
      <c r="C17" s="119">
        <f t="shared" si="4"/>
        <v>2</v>
      </c>
      <c r="D17" s="119">
        <f t="shared" si="4"/>
        <v>2</v>
      </c>
      <c r="E17" s="119">
        <f t="shared" si="4"/>
        <v>2</v>
      </c>
      <c r="F17" s="119">
        <f t="shared" si="4"/>
        <v>2</v>
      </c>
      <c r="G17" s="119">
        <f t="shared" si="4"/>
        <v>2</v>
      </c>
      <c r="H17" s="119">
        <f t="shared" si="4"/>
        <v>2</v>
      </c>
      <c r="I17" s="119">
        <f t="shared" si="4"/>
        <v>2</v>
      </c>
      <c r="J17" s="119">
        <f t="shared" si="4"/>
        <v>2</v>
      </c>
      <c r="K17" s="119">
        <f t="shared" si="4"/>
        <v>2</v>
      </c>
      <c r="L17" s="119">
        <f t="shared" si="4"/>
        <v>1</v>
      </c>
      <c r="M17" s="119">
        <f t="shared" si="4"/>
        <v>1</v>
      </c>
      <c r="N17" s="119">
        <f t="shared" si="4"/>
        <v>120</v>
      </c>
      <c r="O17" s="147">
        <f t="shared" si="4"/>
        <v>22</v>
      </c>
      <c r="P17" s="148">
        <f>O17/N17*100</f>
        <v>18.333333333333332</v>
      </c>
    </row>
    <row r="18" spans="1:20" x14ac:dyDescent="0.35">
      <c r="A18" s="182" t="s">
        <v>35</v>
      </c>
      <c r="B18" s="183"/>
      <c r="C18" s="183"/>
      <c r="D18" s="183"/>
      <c r="E18" s="183"/>
      <c r="F18" s="183"/>
      <c r="G18" s="183"/>
      <c r="H18" s="183"/>
      <c r="I18" s="183"/>
      <c r="J18" s="183"/>
      <c r="K18" s="183"/>
      <c r="L18" s="183"/>
      <c r="M18" s="183"/>
      <c r="N18" s="184"/>
      <c r="O18" s="188" t="s">
        <v>36</v>
      </c>
      <c r="P18" s="189"/>
    </row>
    <row r="19" spans="1:20" x14ac:dyDescent="0.35">
      <c r="A19" s="185"/>
      <c r="B19" s="186"/>
      <c r="C19" s="186"/>
      <c r="D19" s="186"/>
      <c r="E19" s="186"/>
      <c r="F19" s="186"/>
      <c r="G19" s="186"/>
      <c r="H19" s="186"/>
      <c r="I19" s="186"/>
      <c r="J19" s="186"/>
      <c r="K19" s="186"/>
      <c r="L19" s="186"/>
      <c r="M19" s="186"/>
      <c r="N19" s="187"/>
      <c r="O19" s="126" t="s">
        <v>37</v>
      </c>
      <c r="P19" s="149" t="s">
        <v>38</v>
      </c>
    </row>
    <row r="20" spans="1:20" ht="14.5" customHeight="1" x14ac:dyDescent="0.35">
      <c r="A20" s="190" t="s">
        <v>103</v>
      </c>
      <c r="B20" s="190"/>
      <c r="C20" s="190"/>
      <c r="D20" s="190"/>
      <c r="E20" s="190"/>
      <c r="F20" s="190"/>
      <c r="G20" s="190"/>
      <c r="H20" s="190"/>
      <c r="I20" s="190"/>
      <c r="J20" s="190"/>
      <c r="K20" s="190"/>
      <c r="L20" s="190"/>
      <c r="M20" s="190"/>
      <c r="N20" s="191"/>
      <c r="O20" s="110">
        <f>COUNTIFS(P7:P16,"&gt;=75",P7:P16,"&lt;=90")</f>
        <v>0</v>
      </c>
      <c r="P20" s="150">
        <f>O20/O24*100</f>
        <v>0</v>
      </c>
    </row>
    <row r="21" spans="1:20" x14ac:dyDescent="0.35">
      <c r="A21" s="192" t="s">
        <v>104</v>
      </c>
      <c r="B21" s="193"/>
      <c r="C21" s="193"/>
      <c r="D21" s="193"/>
      <c r="E21" s="193"/>
      <c r="F21" s="193"/>
      <c r="G21" s="193"/>
      <c r="H21" s="193"/>
      <c r="I21" s="193"/>
      <c r="J21" s="193"/>
      <c r="K21" s="193"/>
      <c r="L21" s="193"/>
      <c r="M21" s="193"/>
      <c r="N21" s="194"/>
      <c r="O21" s="109">
        <f>COUNTIFS(P7:P16,"&lt;=75")</f>
        <v>9</v>
      </c>
      <c r="P21" s="150">
        <f>O21/O24*100</f>
        <v>90</v>
      </c>
    </row>
    <row r="22" spans="1:20" x14ac:dyDescent="0.35">
      <c r="A22" s="195" t="s">
        <v>102</v>
      </c>
      <c r="B22" s="196"/>
      <c r="C22" s="196"/>
      <c r="D22" s="196"/>
      <c r="E22" s="196"/>
      <c r="F22" s="196"/>
      <c r="G22" s="196"/>
      <c r="H22" s="196"/>
      <c r="I22" s="196"/>
      <c r="J22" s="196"/>
      <c r="K22" s="196"/>
      <c r="L22" s="196"/>
      <c r="M22" s="196"/>
      <c r="N22" s="197"/>
      <c r="O22" s="109">
        <f>COUNTIFS(P7:P16,"&gt;=90.",P7:P16,"&lt;=100.")</f>
        <v>1</v>
      </c>
      <c r="P22" s="150">
        <f>O22/O24*100</f>
        <v>10</v>
      </c>
    </row>
    <row r="23" spans="1:20" x14ac:dyDescent="0.35">
      <c r="A23" s="220" t="s">
        <v>105</v>
      </c>
      <c r="B23" s="221"/>
      <c r="C23" s="221"/>
      <c r="D23" s="221"/>
      <c r="E23" s="221"/>
      <c r="F23" s="221"/>
      <c r="G23" s="221"/>
      <c r="H23" s="221"/>
      <c r="I23" s="221"/>
      <c r="J23" s="221"/>
      <c r="K23" s="221"/>
      <c r="L23" s="221"/>
      <c r="M23" s="221"/>
      <c r="N23" s="222"/>
      <c r="O23" s="109">
        <f>COUNTIFS(P7:P16,"&gt;100")</f>
        <v>0</v>
      </c>
      <c r="P23" s="150">
        <f>O23/O24*100</f>
        <v>0</v>
      </c>
    </row>
    <row r="24" spans="1:20" x14ac:dyDescent="0.35">
      <c r="A24" s="223" t="s">
        <v>154</v>
      </c>
      <c r="B24" s="223"/>
      <c r="C24" s="223"/>
      <c r="D24" s="223"/>
      <c r="E24" s="223"/>
      <c r="F24" s="223"/>
      <c r="G24" s="223"/>
      <c r="H24" s="223"/>
      <c r="I24" s="223"/>
      <c r="J24" s="223"/>
      <c r="K24" s="223"/>
      <c r="L24" s="223"/>
      <c r="M24" s="223"/>
      <c r="N24" s="223"/>
      <c r="O24" s="127">
        <f>SUM(O20:O23)</f>
        <v>10</v>
      </c>
      <c r="P24" s="150"/>
    </row>
    <row r="25" spans="1:20" x14ac:dyDescent="0.35">
      <c r="A25" s="26"/>
      <c r="B25" s="26"/>
      <c r="C25" s="26"/>
      <c r="D25" s="26"/>
      <c r="E25" s="26"/>
      <c r="F25" s="26"/>
      <c r="G25" s="26"/>
      <c r="H25" s="26"/>
      <c r="I25" s="26"/>
      <c r="J25" s="26"/>
      <c r="K25" s="26"/>
      <c r="L25" s="26"/>
      <c r="M25" s="26"/>
      <c r="N25" s="26"/>
      <c r="O25" s="26"/>
      <c r="P25" s="1"/>
    </row>
    <row r="26" spans="1:20" ht="15" customHeight="1" x14ac:dyDescent="0.35">
      <c r="A26" s="198" t="s">
        <v>39</v>
      </c>
      <c r="B26" s="198"/>
      <c r="C26" s="198"/>
      <c r="D26" s="198"/>
      <c r="E26" s="198"/>
      <c r="F26" s="198"/>
      <c r="G26" s="198"/>
      <c r="H26" s="198"/>
      <c r="I26" s="198"/>
      <c r="J26" s="198"/>
      <c r="K26" s="198"/>
      <c r="L26" s="198"/>
      <c r="M26" s="198"/>
      <c r="N26" s="198"/>
      <c r="O26" s="198"/>
      <c r="P26" s="198"/>
    </row>
    <row r="27" spans="1:20" ht="23" customHeight="1" x14ac:dyDescent="0.35">
      <c r="A27" s="198" t="s">
        <v>40</v>
      </c>
      <c r="B27" s="198"/>
      <c r="C27" s="198"/>
      <c r="D27" s="198"/>
      <c r="E27" s="198"/>
      <c r="F27" s="198"/>
      <c r="G27" s="198"/>
      <c r="H27" s="198"/>
      <c r="I27" s="198"/>
      <c r="J27" s="198"/>
      <c r="K27" s="198"/>
      <c r="L27" s="198"/>
      <c r="M27" s="198"/>
      <c r="N27" s="198"/>
      <c r="O27" s="198"/>
      <c r="P27" s="198"/>
      <c r="S27" s="72" t="s">
        <v>69</v>
      </c>
      <c r="T27" s="67" t="s">
        <v>68</v>
      </c>
    </row>
    <row r="28" spans="1:20" ht="23" customHeight="1" x14ac:dyDescent="0.35">
      <c r="A28" s="230" t="s">
        <v>121</v>
      </c>
      <c r="B28" s="231" t="s">
        <v>41</v>
      </c>
      <c r="C28" s="230" t="s">
        <v>80</v>
      </c>
      <c r="D28" s="230"/>
      <c r="E28" s="230"/>
      <c r="F28" s="230"/>
      <c r="G28" s="230"/>
      <c r="H28" s="230"/>
      <c r="I28" s="230"/>
      <c r="J28" s="230"/>
      <c r="K28" s="230"/>
      <c r="L28" s="230"/>
      <c r="M28" s="230"/>
      <c r="N28" s="230"/>
      <c r="O28" s="231" t="s">
        <v>42</v>
      </c>
      <c r="P28" s="160" t="s">
        <v>83</v>
      </c>
      <c r="S28" s="88" t="s">
        <v>127</v>
      </c>
      <c r="T28" s="64">
        <f>(P44)</f>
        <v>0</v>
      </c>
    </row>
    <row r="29" spans="1:20" ht="53.5" customHeight="1" x14ac:dyDescent="0.35">
      <c r="A29" s="230"/>
      <c r="B29" s="231"/>
      <c r="C29" s="118" t="s">
        <v>3</v>
      </c>
      <c r="D29" s="118" t="s">
        <v>4</v>
      </c>
      <c r="E29" s="118" t="s">
        <v>5</v>
      </c>
      <c r="F29" s="118" t="s">
        <v>6</v>
      </c>
      <c r="G29" s="118" t="s">
        <v>7</v>
      </c>
      <c r="H29" s="118" t="s">
        <v>8</v>
      </c>
      <c r="I29" s="118" t="s">
        <v>9</v>
      </c>
      <c r="J29" s="118" t="s">
        <v>10</v>
      </c>
      <c r="K29" s="118" t="s">
        <v>11</v>
      </c>
      <c r="L29" s="118" t="s">
        <v>12</v>
      </c>
      <c r="M29" s="118" t="s">
        <v>13</v>
      </c>
      <c r="N29" s="118" t="s">
        <v>14</v>
      </c>
      <c r="O29" s="231"/>
      <c r="P29" s="161"/>
      <c r="S29" s="82" t="s">
        <v>128</v>
      </c>
      <c r="T29" s="64">
        <f>(P45)</f>
        <v>0</v>
      </c>
    </row>
    <row r="30" spans="1:20" x14ac:dyDescent="0.35">
      <c r="A30" s="57" t="s">
        <v>15</v>
      </c>
      <c r="B30" s="57" t="s">
        <v>16</v>
      </c>
      <c r="C30" s="57" t="s">
        <v>43</v>
      </c>
      <c r="D30" s="57" t="s">
        <v>18</v>
      </c>
      <c r="E30" s="57" t="s">
        <v>19</v>
      </c>
      <c r="F30" s="57" t="s">
        <v>44</v>
      </c>
      <c r="G30" s="57" t="s">
        <v>21</v>
      </c>
      <c r="H30" s="57" t="s">
        <v>22</v>
      </c>
      <c r="I30" s="57" t="s">
        <v>23</v>
      </c>
      <c r="J30" s="57" t="s">
        <v>24</v>
      </c>
      <c r="K30" s="57" t="s">
        <v>25</v>
      </c>
      <c r="L30" s="57" t="s">
        <v>26</v>
      </c>
      <c r="M30" s="57" t="s">
        <v>27</v>
      </c>
      <c r="N30" s="57" t="s">
        <v>28</v>
      </c>
      <c r="O30" s="57" t="s">
        <v>29</v>
      </c>
      <c r="P30" s="57" t="s">
        <v>30</v>
      </c>
      <c r="S30" s="89" t="s">
        <v>129</v>
      </c>
      <c r="T30" s="65">
        <f>(P46)</f>
        <v>100</v>
      </c>
    </row>
    <row r="31" spans="1:20" ht="25" x14ac:dyDescent="0.35">
      <c r="A31" s="58">
        <f>'[1]A. Reporting Completeness Rate'!A32</f>
        <v>0</v>
      </c>
      <c r="B31" s="59">
        <f>'A. Reporting Completeness Rate'!O7</f>
        <v>1</v>
      </c>
      <c r="C31" s="108">
        <v>1</v>
      </c>
      <c r="D31" s="108">
        <v>1</v>
      </c>
      <c r="E31" s="108">
        <v>1</v>
      </c>
      <c r="F31" s="108">
        <v>1</v>
      </c>
      <c r="G31" s="108">
        <v>1</v>
      </c>
      <c r="H31" s="108">
        <v>1</v>
      </c>
      <c r="I31" s="108">
        <v>1</v>
      </c>
      <c r="J31" s="108">
        <v>1</v>
      </c>
      <c r="K31" s="108">
        <v>1</v>
      </c>
      <c r="L31" s="108">
        <v>1</v>
      </c>
      <c r="M31" s="108">
        <v>1</v>
      </c>
      <c r="N31" s="108">
        <v>1</v>
      </c>
      <c r="O31" s="80">
        <f>'B. Reporting Timeliness'!B6</f>
        <v>1</v>
      </c>
      <c r="P31" s="148">
        <f>O31/B31*100</f>
        <v>100</v>
      </c>
      <c r="S31" s="91" t="s">
        <v>130</v>
      </c>
      <c r="T31" s="90">
        <f>(P47)</f>
        <v>0</v>
      </c>
    </row>
    <row r="32" spans="1:20" x14ac:dyDescent="0.35">
      <c r="A32" s="58">
        <f>'[1]A. Reporting Completeness Rate'!A33</f>
        <v>0</v>
      </c>
      <c r="B32" s="59">
        <f>'A. Reporting Completeness Rate'!O8</f>
        <v>12</v>
      </c>
      <c r="C32" s="108">
        <v>1</v>
      </c>
      <c r="D32" s="108">
        <v>1</v>
      </c>
      <c r="E32" s="108">
        <v>1</v>
      </c>
      <c r="F32" s="108">
        <v>1</v>
      </c>
      <c r="G32" s="108">
        <v>1</v>
      </c>
      <c r="H32" s="108">
        <v>1</v>
      </c>
      <c r="I32" s="108">
        <v>1</v>
      </c>
      <c r="J32" s="108">
        <v>1</v>
      </c>
      <c r="K32" s="108">
        <v>1</v>
      </c>
      <c r="L32" s="108">
        <v>1</v>
      </c>
      <c r="M32" s="108">
        <v>1</v>
      </c>
      <c r="N32" s="108">
        <v>1</v>
      </c>
      <c r="O32" s="80">
        <f>'B. Reporting Timeliness'!B7</f>
        <v>12</v>
      </c>
      <c r="P32" s="148">
        <f>O32/B32*100</f>
        <v>100</v>
      </c>
    </row>
    <row r="33" spans="1:20" x14ac:dyDescent="0.35">
      <c r="A33" s="58">
        <f>'[1]A. Reporting Completeness Rate'!A34</f>
        <v>0</v>
      </c>
      <c r="B33" s="59">
        <f>'A. Reporting Completeness Rate'!O9</f>
        <v>3</v>
      </c>
      <c r="C33" s="108">
        <v>1</v>
      </c>
      <c r="D33" s="108">
        <v>1</v>
      </c>
      <c r="E33" s="108">
        <v>0</v>
      </c>
      <c r="F33" s="108">
        <v>1</v>
      </c>
      <c r="G33" s="108">
        <v>1</v>
      </c>
      <c r="H33" s="108">
        <v>0</v>
      </c>
      <c r="I33" s="108">
        <v>1</v>
      </c>
      <c r="J33" s="108">
        <v>0</v>
      </c>
      <c r="K33" s="108">
        <v>0</v>
      </c>
      <c r="L33" s="108">
        <v>1</v>
      </c>
      <c r="M33" s="108">
        <v>1</v>
      </c>
      <c r="N33" s="108">
        <v>1</v>
      </c>
      <c r="O33" s="80">
        <f>'B. Reporting Timeliness'!B8</f>
        <v>3</v>
      </c>
      <c r="P33" s="148">
        <f t="shared" ref="P33:P39" si="5">O33/B33*100</f>
        <v>100</v>
      </c>
    </row>
    <row r="34" spans="1:20" x14ac:dyDescent="0.35">
      <c r="A34" s="58">
        <f>'[1]A. Reporting Completeness Rate'!A35</f>
        <v>0</v>
      </c>
      <c r="B34" s="59">
        <f>'A. Reporting Completeness Rate'!O10</f>
        <v>2</v>
      </c>
      <c r="C34" s="108">
        <v>1</v>
      </c>
      <c r="D34" s="108">
        <v>1</v>
      </c>
      <c r="E34" s="108">
        <v>1</v>
      </c>
      <c r="F34" s="108">
        <v>1</v>
      </c>
      <c r="G34" s="108">
        <v>1</v>
      </c>
      <c r="H34" s="108">
        <v>1</v>
      </c>
      <c r="I34" s="108">
        <v>1</v>
      </c>
      <c r="J34" s="108">
        <v>1</v>
      </c>
      <c r="K34" s="108">
        <v>1</v>
      </c>
      <c r="L34" s="108">
        <v>1</v>
      </c>
      <c r="M34" s="108">
        <v>1</v>
      </c>
      <c r="N34" s="108">
        <v>1</v>
      </c>
      <c r="O34" s="80">
        <f>'B. Reporting Timeliness'!B9</f>
        <v>2</v>
      </c>
      <c r="P34" s="148">
        <f>O34/B34*100</f>
        <v>100</v>
      </c>
    </row>
    <row r="35" spans="1:20" x14ac:dyDescent="0.35">
      <c r="A35" s="58">
        <f>'[1]A. Reporting Completeness Rate'!A36</f>
        <v>0</v>
      </c>
      <c r="B35" s="59">
        <f>'A. Reporting Completeness Rate'!O11</f>
        <v>1</v>
      </c>
      <c r="C35" s="108">
        <v>1</v>
      </c>
      <c r="D35" s="108">
        <v>1</v>
      </c>
      <c r="E35" s="108">
        <v>0</v>
      </c>
      <c r="F35" s="108">
        <v>0</v>
      </c>
      <c r="G35" s="108">
        <v>0</v>
      </c>
      <c r="H35" s="108">
        <v>0</v>
      </c>
      <c r="I35" s="108">
        <v>1</v>
      </c>
      <c r="J35" s="108">
        <v>1</v>
      </c>
      <c r="K35" s="108">
        <v>1</v>
      </c>
      <c r="L35" s="108">
        <v>1</v>
      </c>
      <c r="M35" s="108">
        <v>1</v>
      </c>
      <c r="N35" s="108">
        <v>1</v>
      </c>
      <c r="O35" s="80">
        <f>'B. Reporting Timeliness'!B10</f>
        <v>1</v>
      </c>
      <c r="P35" s="148">
        <f t="shared" si="5"/>
        <v>100</v>
      </c>
    </row>
    <row r="36" spans="1:20" x14ac:dyDescent="0.35">
      <c r="A36" s="58">
        <f>'[1]A. Reporting Completeness Rate'!A37</f>
        <v>0</v>
      </c>
      <c r="B36" s="59">
        <f>'A. Reporting Completeness Rate'!O12</f>
        <v>1</v>
      </c>
      <c r="C36" s="108">
        <v>1</v>
      </c>
      <c r="D36" s="108">
        <v>1</v>
      </c>
      <c r="E36" s="108">
        <v>1</v>
      </c>
      <c r="F36" s="108">
        <v>1</v>
      </c>
      <c r="G36" s="108">
        <v>1</v>
      </c>
      <c r="H36" s="108">
        <v>1</v>
      </c>
      <c r="I36" s="108">
        <v>1</v>
      </c>
      <c r="J36" s="108">
        <v>1</v>
      </c>
      <c r="K36" s="108">
        <v>1</v>
      </c>
      <c r="L36" s="108">
        <v>1</v>
      </c>
      <c r="M36" s="108">
        <v>1</v>
      </c>
      <c r="N36" s="108">
        <v>1</v>
      </c>
      <c r="O36" s="80">
        <f>'B. Reporting Timeliness'!B11</f>
        <v>1</v>
      </c>
      <c r="P36" s="148">
        <f t="shared" si="5"/>
        <v>100</v>
      </c>
    </row>
    <row r="37" spans="1:20" x14ac:dyDescent="0.35">
      <c r="A37" s="58">
        <f>'[1]A. Reporting Completeness Rate'!A38</f>
        <v>0</v>
      </c>
      <c r="B37" s="59">
        <f>'A. Reporting Completeness Rate'!O13</f>
        <v>1</v>
      </c>
      <c r="C37" s="108">
        <v>1</v>
      </c>
      <c r="D37" s="108">
        <v>1</v>
      </c>
      <c r="E37" s="108">
        <v>1</v>
      </c>
      <c r="F37" s="108">
        <v>1</v>
      </c>
      <c r="G37" s="108">
        <v>1</v>
      </c>
      <c r="H37" s="108">
        <v>1</v>
      </c>
      <c r="I37" s="108">
        <v>1</v>
      </c>
      <c r="J37" s="108">
        <v>1</v>
      </c>
      <c r="K37" s="108">
        <v>1</v>
      </c>
      <c r="L37" s="108">
        <v>1</v>
      </c>
      <c r="M37" s="108">
        <v>1</v>
      </c>
      <c r="N37" s="108">
        <v>1</v>
      </c>
      <c r="O37" s="80">
        <f>'B. Reporting Timeliness'!B12</f>
        <v>1</v>
      </c>
      <c r="P37" s="148">
        <f>O37/B37*100</f>
        <v>100</v>
      </c>
    </row>
    <row r="38" spans="1:20" x14ac:dyDescent="0.35">
      <c r="A38" s="58">
        <f>'[1]A. Reporting Completeness Rate'!A39</f>
        <v>0</v>
      </c>
      <c r="B38" s="59">
        <f>'A. Reporting Completeness Rate'!O14</f>
        <v>1</v>
      </c>
      <c r="C38" s="108">
        <v>1</v>
      </c>
      <c r="D38" s="108">
        <v>1</v>
      </c>
      <c r="E38" s="108">
        <v>1</v>
      </c>
      <c r="F38" s="108">
        <v>1</v>
      </c>
      <c r="G38" s="108">
        <v>1</v>
      </c>
      <c r="H38" s="108">
        <v>1</v>
      </c>
      <c r="I38" s="108">
        <v>1</v>
      </c>
      <c r="J38" s="108">
        <v>1</v>
      </c>
      <c r="K38" s="108">
        <v>1</v>
      </c>
      <c r="L38" s="108">
        <v>1</v>
      </c>
      <c r="M38" s="108">
        <v>1</v>
      </c>
      <c r="N38" s="108">
        <v>1</v>
      </c>
      <c r="O38" s="80">
        <f>'B. Reporting Timeliness'!B13</f>
        <v>1</v>
      </c>
      <c r="P38" s="148">
        <f t="shared" si="5"/>
        <v>100</v>
      </c>
    </row>
    <row r="39" spans="1:20" x14ac:dyDescent="0.35">
      <c r="A39" s="58">
        <f>'[1]A. Reporting Completeness Rate'!A40</f>
        <v>0</v>
      </c>
      <c r="B39" s="59">
        <f>'A. Reporting Completeness Rate'!O15</f>
        <v>0</v>
      </c>
      <c r="C39" s="108">
        <v>1</v>
      </c>
      <c r="D39" s="108">
        <v>1</v>
      </c>
      <c r="E39" s="108">
        <v>1</v>
      </c>
      <c r="F39" s="108">
        <v>1</v>
      </c>
      <c r="G39" s="108">
        <v>1</v>
      </c>
      <c r="H39" s="108">
        <v>1</v>
      </c>
      <c r="I39" s="108">
        <v>1</v>
      </c>
      <c r="J39" s="108">
        <v>1</v>
      </c>
      <c r="K39" s="108">
        <v>1</v>
      </c>
      <c r="L39" s="108">
        <v>1</v>
      </c>
      <c r="M39" s="108">
        <v>1</v>
      </c>
      <c r="N39" s="108">
        <v>1</v>
      </c>
      <c r="O39" s="80">
        <f>'B. Reporting Timeliness'!B14</f>
        <v>0</v>
      </c>
      <c r="P39" s="148" t="e">
        <f t="shared" si="5"/>
        <v>#DIV/0!</v>
      </c>
    </row>
    <row r="40" spans="1:20" x14ac:dyDescent="0.35">
      <c r="A40" s="58">
        <f>'[1]A. Reporting Completeness Rate'!A41</f>
        <v>0</v>
      </c>
      <c r="B40" s="59">
        <f>'A. Reporting Completeness Rate'!O16</f>
        <v>0</v>
      </c>
      <c r="C40" s="108">
        <v>1</v>
      </c>
      <c r="D40" s="108">
        <v>1</v>
      </c>
      <c r="E40" s="108">
        <v>1</v>
      </c>
      <c r="F40" s="108">
        <v>1</v>
      </c>
      <c r="G40" s="108">
        <v>1</v>
      </c>
      <c r="H40" s="108">
        <v>1</v>
      </c>
      <c r="I40" s="108">
        <v>1</v>
      </c>
      <c r="J40" s="108">
        <v>1</v>
      </c>
      <c r="K40" s="108">
        <v>1</v>
      </c>
      <c r="L40" s="108">
        <v>1</v>
      </c>
      <c r="M40" s="108">
        <v>4</v>
      </c>
      <c r="N40" s="108">
        <v>1</v>
      </c>
      <c r="O40" s="80">
        <f>'B. Reporting Timeliness'!B15</f>
        <v>0</v>
      </c>
      <c r="P40" s="148" t="e">
        <f>O40/B40*100</f>
        <v>#DIV/0!</v>
      </c>
    </row>
    <row r="41" spans="1:20" x14ac:dyDescent="0.35">
      <c r="A41" s="53" t="s">
        <v>45</v>
      </c>
      <c r="B41" s="60">
        <f t="shared" ref="B41:N41" si="6">SUM(B31:B40)</f>
        <v>22</v>
      </c>
      <c r="C41" s="61">
        <f t="shared" si="6"/>
        <v>10</v>
      </c>
      <c r="D41" s="61">
        <f t="shared" si="6"/>
        <v>10</v>
      </c>
      <c r="E41" s="61">
        <f t="shared" si="6"/>
        <v>8</v>
      </c>
      <c r="F41" s="61">
        <f t="shared" si="6"/>
        <v>9</v>
      </c>
      <c r="G41" s="61">
        <f t="shared" si="6"/>
        <v>9</v>
      </c>
      <c r="H41" s="60">
        <f t="shared" si="6"/>
        <v>8</v>
      </c>
      <c r="I41" s="61">
        <f t="shared" si="6"/>
        <v>10</v>
      </c>
      <c r="J41" s="61">
        <f t="shared" si="6"/>
        <v>9</v>
      </c>
      <c r="K41" s="61">
        <f t="shared" si="6"/>
        <v>9</v>
      </c>
      <c r="L41" s="61">
        <f>SUM(L31:L40)</f>
        <v>10</v>
      </c>
      <c r="M41" s="60">
        <f t="shared" si="6"/>
        <v>13</v>
      </c>
      <c r="N41" s="60">
        <f t="shared" si="6"/>
        <v>10</v>
      </c>
      <c r="O41" s="61">
        <f>SUM(O31:O40)</f>
        <v>22</v>
      </c>
      <c r="P41" s="61">
        <f>O41/B41*100</f>
        <v>100</v>
      </c>
    </row>
    <row r="42" spans="1:20" x14ac:dyDescent="0.35">
      <c r="A42" s="198" t="s">
        <v>46</v>
      </c>
      <c r="B42" s="198"/>
      <c r="C42" s="198"/>
      <c r="D42" s="198"/>
      <c r="E42" s="198"/>
      <c r="F42" s="198"/>
      <c r="G42" s="198"/>
      <c r="H42" s="198"/>
      <c r="I42" s="198"/>
      <c r="J42" s="198"/>
      <c r="K42" s="198"/>
      <c r="L42" s="198"/>
      <c r="M42" s="198"/>
      <c r="N42" s="198"/>
      <c r="O42" s="198" t="s">
        <v>47</v>
      </c>
      <c r="P42" s="198"/>
      <c r="S42" s="74" t="s">
        <v>88</v>
      </c>
      <c r="T42" s="74" t="s">
        <v>68</v>
      </c>
    </row>
    <row r="43" spans="1:20" ht="15" customHeight="1" x14ac:dyDescent="0.35">
      <c r="A43" s="198"/>
      <c r="B43" s="198"/>
      <c r="C43" s="198"/>
      <c r="D43" s="198"/>
      <c r="E43" s="198"/>
      <c r="F43" s="198"/>
      <c r="G43" s="198"/>
      <c r="H43" s="198"/>
      <c r="I43" s="198"/>
      <c r="J43" s="198"/>
      <c r="K43" s="198"/>
      <c r="L43" s="198"/>
      <c r="M43" s="198"/>
      <c r="N43" s="198"/>
      <c r="O43" s="79" t="s">
        <v>48</v>
      </c>
      <c r="P43" s="79" t="s">
        <v>49</v>
      </c>
      <c r="S43" s="74" t="s">
        <v>153</v>
      </c>
      <c r="T43" s="75">
        <f>(P17)</f>
        <v>18.333333333333332</v>
      </c>
    </row>
    <row r="44" spans="1:20" ht="15" customHeight="1" x14ac:dyDescent="0.35">
      <c r="A44" s="199" t="s">
        <v>143</v>
      </c>
      <c r="B44" s="199"/>
      <c r="C44" s="199"/>
      <c r="D44" s="199"/>
      <c r="E44" s="199"/>
      <c r="F44" s="199"/>
      <c r="G44" s="199"/>
      <c r="H44" s="199"/>
      <c r="I44" s="199"/>
      <c r="J44" s="199"/>
      <c r="K44" s="199"/>
      <c r="L44" s="199"/>
      <c r="M44" s="199"/>
      <c r="N44" s="199"/>
      <c r="O44" s="52">
        <f>COUNTIFS(P31:P40,"&lt;=75")</f>
        <v>0</v>
      </c>
      <c r="P44" s="54">
        <f>O44/O48*100</f>
        <v>0</v>
      </c>
      <c r="S44" s="74" t="s">
        <v>89</v>
      </c>
      <c r="T44" s="75">
        <f>(P41)</f>
        <v>100</v>
      </c>
    </row>
    <row r="45" spans="1:20" ht="15" customHeight="1" x14ac:dyDescent="0.35">
      <c r="A45" s="200" t="s">
        <v>144</v>
      </c>
      <c r="B45" s="200"/>
      <c r="C45" s="200"/>
      <c r="D45" s="200"/>
      <c r="E45" s="200"/>
      <c r="F45" s="200"/>
      <c r="G45" s="200"/>
      <c r="H45" s="200"/>
      <c r="I45" s="200"/>
      <c r="J45" s="200"/>
      <c r="K45" s="200"/>
      <c r="L45" s="200"/>
      <c r="M45" s="200"/>
      <c r="N45" s="200"/>
      <c r="O45" s="119">
        <f>COUNTIFS(P31:P40,"&gt;75",P31:P40,"&lt;100")</f>
        <v>0</v>
      </c>
      <c r="P45" s="54">
        <f>O45/O48*100</f>
        <v>0</v>
      </c>
    </row>
    <row r="46" spans="1:20" ht="15" customHeight="1" x14ac:dyDescent="0.35">
      <c r="A46" s="201" t="s">
        <v>145</v>
      </c>
      <c r="B46" s="201"/>
      <c r="C46" s="201"/>
      <c r="D46" s="201"/>
      <c r="E46" s="201"/>
      <c r="F46" s="201"/>
      <c r="G46" s="201"/>
      <c r="H46" s="201"/>
      <c r="I46" s="201"/>
      <c r="J46" s="201"/>
      <c r="K46" s="201"/>
      <c r="L46" s="201"/>
      <c r="M46" s="201"/>
      <c r="N46" s="201"/>
      <c r="O46" s="52">
        <f>COUNTIFS(P31:P40,"=100")</f>
        <v>8</v>
      </c>
      <c r="P46" s="55">
        <f>O46/O48*100</f>
        <v>100</v>
      </c>
    </row>
    <row r="47" spans="1:20" ht="15" customHeight="1" x14ac:dyDescent="0.35">
      <c r="A47" s="227" t="s">
        <v>146</v>
      </c>
      <c r="B47" s="227"/>
      <c r="C47" s="227"/>
      <c r="D47" s="227"/>
      <c r="E47" s="227"/>
      <c r="F47" s="227"/>
      <c r="G47" s="227"/>
      <c r="H47" s="227"/>
      <c r="I47" s="227"/>
      <c r="J47" s="227"/>
      <c r="K47" s="227"/>
      <c r="L47" s="227"/>
      <c r="M47" s="227"/>
      <c r="N47" s="227"/>
      <c r="O47" s="111">
        <f>COUNTIF(P31:P40,"&gt;100")</f>
        <v>0</v>
      </c>
      <c r="P47" s="111">
        <f>O47/O48*100</f>
        <v>0</v>
      </c>
    </row>
    <row r="48" spans="1:20" x14ac:dyDescent="0.35">
      <c r="A48" s="232" t="s">
        <v>50</v>
      </c>
      <c r="B48" s="232"/>
      <c r="C48" s="232"/>
      <c r="D48" s="232"/>
      <c r="E48" s="232"/>
      <c r="F48" s="232"/>
      <c r="G48" s="232"/>
      <c r="H48" s="232"/>
      <c r="I48" s="232"/>
      <c r="J48" s="232"/>
      <c r="K48" s="232"/>
      <c r="L48" s="232"/>
      <c r="M48" s="232"/>
      <c r="N48" s="232"/>
      <c r="O48" s="120">
        <f>SUM(O44:O47)</f>
        <v>8</v>
      </c>
      <c r="P48" s="117"/>
    </row>
    <row r="49" spans="1:23" x14ac:dyDescent="0.35">
      <c r="A49" s="228" t="s">
        <v>164</v>
      </c>
      <c r="B49" s="228"/>
      <c r="C49" s="228"/>
      <c r="D49" s="228"/>
      <c r="E49" s="228"/>
      <c r="F49" s="228"/>
      <c r="G49" s="228"/>
      <c r="H49" s="228"/>
      <c r="I49" s="228"/>
      <c r="J49" s="228"/>
      <c r="K49" s="228"/>
      <c r="L49" s="228"/>
      <c r="M49" s="228"/>
      <c r="N49" s="228"/>
      <c r="O49" s="228"/>
      <c r="P49" s="229"/>
      <c r="S49" s="76"/>
      <c r="T49" s="76"/>
    </row>
    <row r="50" spans="1:23" x14ac:dyDescent="0.35">
      <c r="A50" s="169" t="s">
        <v>120</v>
      </c>
      <c r="B50" s="169" t="s">
        <v>113</v>
      </c>
      <c r="C50" s="169"/>
      <c r="D50" s="169"/>
      <c r="E50" s="169"/>
      <c r="F50" s="169"/>
      <c r="G50" s="169"/>
      <c r="H50" s="169"/>
      <c r="I50" s="169"/>
      <c r="J50" s="169"/>
      <c r="K50" s="169"/>
      <c r="L50" s="169"/>
      <c r="M50" s="169"/>
      <c r="N50" s="170" t="s">
        <v>75</v>
      </c>
      <c r="O50" s="170" t="s">
        <v>76</v>
      </c>
      <c r="P50" s="171" t="s">
        <v>74</v>
      </c>
      <c r="S50" s="77"/>
      <c r="T50" s="78"/>
    </row>
    <row r="51" spans="1:23" x14ac:dyDescent="0.35">
      <c r="A51" s="169"/>
      <c r="B51" s="169"/>
      <c r="C51" s="169"/>
      <c r="D51" s="169"/>
      <c r="E51" s="169"/>
      <c r="F51" s="169"/>
      <c r="G51" s="169"/>
      <c r="H51" s="169"/>
      <c r="I51" s="169"/>
      <c r="J51" s="169"/>
      <c r="K51" s="169"/>
      <c r="L51" s="169"/>
      <c r="M51" s="169"/>
      <c r="N51" s="170"/>
      <c r="O51" s="170"/>
      <c r="P51" s="171"/>
      <c r="S51" s="77"/>
      <c r="T51" s="78"/>
    </row>
    <row r="52" spans="1:23" ht="29" customHeight="1" thickBot="1" x14ac:dyDescent="0.4">
      <c r="A52" s="169"/>
      <c r="B52" s="122" t="s">
        <v>3</v>
      </c>
      <c r="C52" s="122" t="s">
        <v>4</v>
      </c>
      <c r="D52" s="122" t="s">
        <v>5</v>
      </c>
      <c r="E52" s="122" t="s">
        <v>6</v>
      </c>
      <c r="F52" s="122" t="s">
        <v>7</v>
      </c>
      <c r="G52" s="122" t="s">
        <v>8</v>
      </c>
      <c r="H52" s="122" t="s">
        <v>9</v>
      </c>
      <c r="I52" s="122" t="s">
        <v>10</v>
      </c>
      <c r="J52" s="122" t="s">
        <v>11</v>
      </c>
      <c r="K52" s="122" t="s">
        <v>12</v>
      </c>
      <c r="L52" s="122" t="s">
        <v>13</v>
      </c>
      <c r="M52" s="122" t="s">
        <v>14</v>
      </c>
      <c r="N52" s="170"/>
      <c r="O52" s="170"/>
      <c r="P52" s="171"/>
      <c r="S52" s="77"/>
      <c r="T52" s="78"/>
    </row>
    <row r="53" spans="1:23" x14ac:dyDescent="0.35">
      <c r="A53" s="145" t="s">
        <v>15</v>
      </c>
      <c r="B53" s="145" t="s">
        <v>16</v>
      </c>
      <c r="C53" s="145" t="s">
        <v>17</v>
      </c>
      <c r="D53" s="145" t="s">
        <v>18</v>
      </c>
      <c r="E53" s="145" t="s">
        <v>19</v>
      </c>
      <c r="F53" s="145" t="s">
        <v>20</v>
      </c>
      <c r="G53" s="145" t="s">
        <v>21</v>
      </c>
      <c r="H53" s="145" t="s">
        <v>22</v>
      </c>
      <c r="I53" s="145" t="s">
        <v>23</v>
      </c>
      <c r="J53" s="145" t="s">
        <v>24</v>
      </c>
      <c r="K53" s="145" t="s">
        <v>25</v>
      </c>
      <c r="L53" s="145" t="s">
        <v>26</v>
      </c>
      <c r="M53" s="145" t="s">
        <v>27</v>
      </c>
      <c r="N53" s="145" t="s">
        <v>28</v>
      </c>
      <c r="O53" s="145">
        <v>0</v>
      </c>
      <c r="P53" s="151" t="s">
        <v>31</v>
      </c>
      <c r="S53" s="77"/>
      <c r="T53" s="78"/>
      <c r="W53" s="56" t="s">
        <v>70</v>
      </c>
    </row>
    <row r="54" spans="1:23" x14ac:dyDescent="0.35">
      <c r="A54" s="119" t="str">
        <f>'A. Reporting Completeness Rate'!A7</f>
        <v>វាលអង្គពពេល</v>
      </c>
      <c r="B54" s="108">
        <f>'C. Completeness of Rep Ind data'!B7</f>
        <v>1</v>
      </c>
      <c r="C54" s="108">
        <f>'C. Completeness of Rep Ind data'!C7</f>
        <v>0</v>
      </c>
      <c r="D54" s="108">
        <f>'C. Completeness of Rep Ind data'!D7</f>
        <v>0</v>
      </c>
      <c r="E54" s="108">
        <f>'C. Completeness of Rep Ind data'!E7</f>
        <v>0</v>
      </c>
      <c r="F54" s="108">
        <f>'C. Completeness of Rep Ind data'!F7</f>
        <v>0</v>
      </c>
      <c r="G54" s="108">
        <f>'C. Completeness of Rep Ind data'!G7</f>
        <v>0</v>
      </c>
      <c r="H54" s="108">
        <f>'C. Completeness of Rep Ind data'!H7</f>
        <v>0</v>
      </c>
      <c r="I54" s="108">
        <f>'C. Completeness of Rep Ind data'!I7</f>
        <v>0</v>
      </c>
      <c r="J54" s="108">
        <f>'C. Completeness of Rep Ind data'!J7</f>
        <v>0</v>
      </c>
      <c r="K54" s="108">
        <f>'C. Completeness of Rep Ind data'!K7</f>
        <v>0</v>
      </c>
      <c r="L54" s="108">
        <f>'C. Completeness of Rep Ind data'!L7</f>
        <v>0</v>
      </c>
      <c r="M54" s="108">
        <f>'C. Completeness of Rep Ind data'!M7</f>
        <v>0</v>
      </c>
      <c r="N54" s="134">
        <f>'C. Completeness of Rep Ind data'!N7</f>
        <v>12</v>
      </c>
      <c r="O54" s="134">
        <f>'C. Completeness of Rep Ind data'!O7</f>
        <v>1</v>
      </c>
      <c r="P54" s="148">
        <f>O54/N54*100</f>
        <v>8.3333333333333321</v>
      </c>
      <c r="W54" s="23">
        <v>1</v>
      </c>
    </row>
    <row r="55" spans="1:23" x14ac:dyDescent="0.35">
      <c r="A55" s="119" t="str">
        <f>'A. Reporting Completeness Rate'!A8</f>
        <v>ពោធិ៍មាស</v>
      </c>
      <c r="B55" s="108">
        <f>'C. Completeness of Rep Ind data'!B8</f>
        <v>1</v>
      </c>
      <c r="C55" s="108">
        <f>'C. Completeness of Rep Ind data'!C8</f>
        <v>1</v>
      </c>
      <c r="D55" s="108">
        <f>'C. Completeness of Rep Ind data'!D8</f>
        <v>1</v>
      </c>
      <c r="E55" s="108">
        <f>'C. Completeness of Rep Ind data'!E8</f>
        <v>1</v>
      </c>
      <c r="F55" s="108">
        <f>'C. Completeness of Rep Ind data'!F8</f>
        <v>1</v>
      </c>
      <c r="G55" s="108">
        <f>'C. Completeness of Rep Ind data'!G8</f>
        <v>1</v>
      </c>
      <c r="H55" s="108">
        <f>'C. Completeness of Rep Ind data'!H8</f>
        <v>1</v>
      </c>
      <c r="I55" s="108">
        <f>'C. Completeness of Rep Ind data'!I8</f>
        <v>1</v>
      </c>
      <c r="J55" s="108">
        <f>'C. Completeness of Rep Ind data'!J8</f>
        <v>1</v>
      </c>
      <c r="K55" s="108">
        <f>'C. Completeness of Rep Ind data'!K8</f>
        <v>1</v>
      </c>
      <c r="L55" s="108">
        <f>'C. Completeness of Rep Ind data'!L8</f>
        <v>1</v>
      </c>
      <c r="M55" s="108">
        <f>'C. Completeness of Rep Ind data'!M8</f>
        <v>1</v>
      </c>
      <c r="N55" s="134">
        <f>'C. Completeness of Rep Ind data'!N8</f>
        <v>12</v>
      </c>
      <c r="O55" s="134">
        <f>'C. Completeness of Rep Ind data'!O8</f>
        <v>12</v>
      </c>
      <c r="P55" s="148">
        <f t="shared" ref="P55:P63" si="7">O55/N55*100</f>
        <v>100</v>
      </c>
      <c r="S55" s="274" t="s">
        <v>84</v>
      </c>
      <c r="T55" s="279" t="s">
        <v>90</v>
      </c>
      <c r="W55" s="24" t="s">
        <v>71</v>
      </c>
    </row>
    <row r="56" spans="1:23" ht="15" thickBot="1" x14ac:dyDescent="0.4">
      <c r="A56" s="119" t="str">
        <f>'A. Reporting Completeness Rate'!A9</f>
        <v>និទាន</v>
      </c>
      <c r="B56" s="108">
        <v>0</v>
      </c>
      <c r="C56" s="108">
        <f>'C. Completeness of Rep Ind data'!C9</f>
        <v>1</v>
      </c>
      <c r="D56" s="108">
        <f>'C. Completeness of Rep Ind data'!D9</f>
        <v>0</v>
      </c>
      <c r="E56" s="108">
        <f>'C. Completeness of Rep Ind data'!E9</f>
        <v>0</v>
      </c>
      <c r="F56" s="108">
        <f>'C. Completeness of Rep Ind data'!F9</f>
        <v>0</v>
      </c>
      <c r="G56" s="108">
        <f>'C. Completeness of Rep Ind data'!G9</f>
        <v>0</v>
      </c>
      <c r="H56" s="108">
        <f>'C. Completeness of Rep Ind data'!H9</f>
        <v>0</v>
      </c>
      <c r="I56" s="108">
        <f>'C. Completeness of Rep Ind data'!I9</f>
        <v>1</v>
      </c>
      <c r="J56" s="108">
        <f>'C. Completeness of Rep Ind data'!J9</f>
        <v>0</v>
      </c>
      <c r="K56" s="108">
        <f>'C. Completeness of Rep Ind data'!K9</f>
        <v>1</v>
      </c>
      <c r="L56" s="108">
        <f>'C. Completeness of Rep Ind data'!L9</f>
        <v>0</v>
      </c>
      <c r="M56" s="108">
        <f>'C. Completeness of Rep Ind data'!M9</f>
        <v>0</v>
      </c>
      <c r="N56" s="134">
        <f>'C. Completeness of Rep Ind data'!N9</f>
        <v>12</v>
      </c>
      <c r="O56" s="134">
        <f>'C. Completeness of Rep Ind data'!O9</f>
        <v>4</v>
      </c>
      <c r="P56" s="148">
        <f t="shared" si="7"/>
        <v>33.333333333333329</v>
      </c>
      <c r="S56" s="275" t="s">
        <v>131</v>
      </c>
      <c r="T56" s="280">
        <f>(P67)</f>
        <v>9</v>
      </c>
      <c r="W56" s="25" t="s">
        <v>72</v>
      </c>
    </row>
    <row r="57" spans="1:23" x14ac:dyDescent="0.35">
      <c r="A57" s="119" t="str">
        <f>'A. Reporting Completeness Rate'!A10</f>
        <v>ស្វាយចចប</v>
      </c>
      <c r="B57" s="108">
        <f>'C. Completeness of Rep Ind data'!B10</f>
        <v>0</v>
      </c>
      <c r="C57" s="108">
        <f>'C. Completeness of Rep Ind data'!C10</f>
        <v>0</v>
      </c>
      <c r="D57" s="108">
        <f>'C. Completeness of Rep Ind data'!D10</f>
        <v>1</v>
      </c>
      <c r="E57" s="108">
        <f>'C. Completeness of Rep Ind data'!E10</f>
        <v>0</v>
      </c>
      <c r="F57" s="108">
        <f>'C. Completeness of Rep Ind data'!F10</f>
        <v>0</v>
      </c>
      <c r="G57" s="108">
        <f>'C. Completeness of Rep Ind data'!G10</f>
        <v>0</v>
      </c>
      <c r="H57" s="108">
        <f>'C. Completeness of Rep Ind data'!H10</f>
        <v>0</v>
      </c>
      <c r="I57" s="108">
        <f>'C. Completeness of Rep Ind data'!I10</f>
        <v>1</v>
      </c>
      <c r="J57" s="108">
        <f>'C. Completeness of Rep Ind data'!J10</f>
        <v>0</v>
      </c>
      <c r="K57" s="108">
        <f>'C. Completeness of Rep Ind data'!K10</f>
        <v>0</v>
      </c>
      <c r="L57" s="108">
        <f>'C. Completeness of Rep Ind data'!L10</f>
        <v>0</v>
      </c>
      <c r="M57" s="108">
        <f>'C. Completeness of Rep Ind data'!M10</f>
        <v>0</v>
      </c>
      <c r="N57" s="134">
        <f>'C. Completeness of Rep Ind data'!N10</f>
        <v>12</v>
      </c>
      <c r="O57" s="134">
        <f>'C. Completeness of Rep Ind data'!O10</f>
        <v>4</v>
      </c>
      <c r="P57" s="148">
        <f t="shared" si="7"/>
        <v>33.333333333333329</v>
      </c>
      <c r="S57" s="276" t="s">
        <v>132</v>
      </c>
      <c r="T57" s="280">
        <f>(P68)</f>
        <v>1</v>
      </c>
    </row>
    <row r="58" spans="1:23" x14ac:dyDescent="0.35">
      <c r="A58" s="119" t="str">
        <f>'A. Reporting Completeness Rate'!A11</f>
        <v>កក់ព្រះខែ</v>
      </c>
      <c r="B58" s="108">
        <f>'C. Completeness of Rep Ind data'!B11</f>
        <v>0</v>
      </c>
      <c r="C58" s="108">
        <f>'C. Completeness of Rep Ind data'!C11</f>
        <v>0</v>
      </c>
      <c r="D58" s="108">
        <f>'C. Completeness of Rep Ind data'!D11</f>
        <v>0</v>
      </c>
      <c r="E58" s="108">
        <f>'C. Completeness of Rep Ind data'!E11</f>
        <v>1</v>
      </c>
      <c r="F58" s="108">
        <f>'C. Completeness of Rep Ind data'!F11</f>
        <v>0</v>
      </c>
      <c r="G58" s="108">
        <f>'C. Completeness of Rep Ind data'!G11</f>
        <v>0</v>
      </c>
      <c r="H58" s="108">
        <f>'C. Completeness of Rep Ind data'!H11</f>
        <v>0</v>
      </c>
      <c r="I58" s="108">
        <f>'C. Completeness of Rep Ind data'!I11</f>
        <v>0</v>
      </c>
      <c r="J58" s="108">
        <f>'C. Completeness of Rep Ind data'!J11</f>
        <v>0</v>
      </c>
      <c r="K58" s="108">
        <f>'C. Completeness of Rep Ind data'!K11</f>
        <v>0</v>
      </c>
      <c r="L58" s="108">
        <f>'C. Completeness of Rep Ind data'!L11</f>
        <v>0</v>
      </c>
      <c r="M58" s="108">
        <f>'C. Completeness of Rep Ind data'!M11</f>
        <v>0</v>
      </c>
      <c r="N58" s="134">
        <f>'C. Completeness of Rep Ind data'!N11</f>
        <v>12</v>
      </c>
      <c r="O58" s="134">
        <f>'C. Completeness of Rep Ind data'!O11</f>
        <v>1</v>
      </c>
      <c r="P58" s="148">
        <f t="shared" si="7"/>
        <v>8.3333333333333321</v>
      </c>
      <c r="S58" s="277" t="s">
        <v>133</v>
      </c>
      <c r="T58" s="280">
        <f>(P69)</f>
        <v>0</v>
      </c>
    </row>
    <row r="59" spans="1:23" x14ac:dyDescent="0.35">
      <c r="A59" s="119" t="str">
        <f>'A. Reporting Completeness Rate'!A12</f>
        <v>ពោធិ៍ចំរើន</v>
      </c>
      <c r="B59" s="108">
        <f>'C. Completeness of Rep Ind data'!B12</f>
        <v>0</v>
      </c>
      <c r="C59" s="108">
        <f>'C. Completeness of Rep Ind data'!C12</f>
        <v>0</v>
      </c>
      <c r="D59" s="108">
        <f>'C. Completeness of Rep Ind data'!D12</f>
        <v>0</v>
      </c>
      <c r="E59" s="108">
        <f>'C. Completeness of Rep Ind data'!E12</f>
        <v>0</v>
      </c>
      <c r="F59" s="108">
        <f>'C. Completeness of Rep Ind data'!F12</f>
        <v>1</v>
      </c>
      <c r="G59" s="108">
        <f>'C. Completeness of Rep Ind data'!G12</f>
        <v>0</v>
      </c>
      <c r="H59" s="108">
        <f>'C. Completeness of Rep Ind data'!H12</f>
        <v>0</v>
      </c>
      <c r="I59" s="108">
        <f>'C. Completeness of Rep Ind data'!I12</f>
        <v>0</v>
      </c>
      <c r="J59" s="108">
        <f>'C. Completeness of Rep Ind data'!J12</f>
        <v>0</v>
      </c>
      <c r="K59" s="108">
        <f>'C. Completeness of Rep Ind data'!K12</f>
        <v>0</v>
      </c>
      <c r="L59" s="108">
        <f>'C. Completeness of Rep Ind data'!L12</f>
        <v>0</v>
      </c>
      <c r="M59" s="108">
        <f>'C. Completeness of Rep Ind data'!M12</f>
        <v>0</v>
      </c>
      <c r="N59" s="134">
        <f>'C. Completeness of Rep Ind data'!N12</f>
        <v>12</v>
      </c>
      <c r="O59" s="134">
        <f>'C. Completeness of Rep Ind data'!O12</f>
        <v>1</v>
      </c>
      <c r="P59" s="148">
        <f t="shared" si="7"/>
        <v>8.3333333333333321</v>
      </c>
      <c r="S59" s="278" t="s">
        <v>134</v>
      </c>
      <c r="T59" s="280">
        <f>(P70)</f>
        <v>0</v>
      </c>
    </row>
    <row r="60" spans="1:23" x14ac:dyDescent="0.35">
      <c r="A60" s="119" t="str">
        <f>'A. Reporting Completeness Rate'!A13</f>
        <v>ព្រៃញាតិ</v>
      </c>
      <c r="B60" s="108">
        <f>'C. Completeness of Rep Ind data'!B13</f>
        <v>0</v>
      </c>
      <c r="C60" s="108">
        <f>'C. Completeness of Rep Ind data'!C13</f>
        <v>0</v>
      </c>
      <c r="D60" s="108">
        <f>'C. Completeness of Rep Ind data'!D13</f>
        <v>0</v>
      </c>
      <c r="E60" s="108">
        <f>'C. Completeness of Rep Ind data'!E13</f>
        <v>0</v>
      </c>
      <c r="F60" s="108">
        <f>'C. Completeness of Rep Ind data'!F13</f>
        <v>0</v>
      </c>
      <c r="G60" s="108">
        <f>'C. Completeness of Rep Ind data'!G13</f>
        <v>1</v>
      </c>
      <c r="H60" s="108">
        <f>'C. Completeness of Rep Ind data'!H13</f>
        <v>0</v>
      </c>
      <c r="I60" s="108">
        <f>'C. Completeness of Rep Ind data'!I13</f>
        <v>0</v>
      </c>
      <c r="J60" s="108">
        <f>'C. Completeness of Rep Ind data'!J13</f>
        <v>0</v>
      </c>
      <c r="K60" s="108">
        <f>'C. Completeness of Rep Ind data'!K13</f>
        <v>0</v>
      </c>
      <c r="L60" s="108">
        <f>'C. Completeness of Rep Ind data'!L13</f>
        <v>0</v>
      </c>
      <c r="M60" s="108">
        <f>'C. Completeness of Rep Ind data'!M13</f>
        <v>0</v>
      </c>
      <c r="N60" s="134">
        <f>'C. Completeness of Rep Ind data'!N13</f>
        <v>12</v>
      </c>
      <c r="O60" s="134">
        <f>'C. Completeness of Rep Ind data'!O13</f>
        <v>1</v>
      </c>
      <c r="P60" s="148">
        <f t="shared" si="7"/>
        <v>8.3333333333333321</v>
      </c>
      <c r="S60" s="117"/>
      <c r="T60" s="117"/>
    </row>
    <row r="61" spans="1:23" x14ac:dyDescent="0.35">
      <c r="A61" s="119" t="str">
        <f>'A. Reporting Completeness Rate'!A14</f>
        <v>ពោធិ៍អង្រ្កង</v>
      </c>
      <c r="B61" s="108">
        <f>'C. Completeness of Rep Ind data'!B14</f>
        <v>0</v>
      </c>
      <c r="C61" s="108">
        <f>'C. Completeness of Rep Ind data'!C14</f>
        <v>0</v>
      </c>
      <c r="D61" s="108">
        <f>'C. Completeness of Rep Ind data'!D14</f>
        <v>0</v>
      </c>
      <c r="E61" s="108">
        <f>'C. Completeness of Rep Ind data'!E14</f>
        <v>0</v>
      </c>
      <c r="F61" s="108">
        <f>'C. Completeness of Rep Ind data'!F14</f>
        <v>0</v>
      </c>
      <c r="G61" s="108">
        <f>'C. Completeness of Rep Ind data'!G14</f>
        <v>0</v>
      </c>
      <c r="H61" s="108">
        <f>'C. Completeness of Rep Ind data'!H14</f>
        <v>1</v>
      </c>
      <c r="I61" s="108">
        <f>'C. Completeness of Rep Ind data'!I14</f>
        <v>0</v>
      </c>
      <c r="J61" s="108">
        <f>'C. Completeness of Rep Ind data'!J14</f>
        <v>0</v>
      </c>
      <c r="K61" s="108">
        <f>'C. Completeness of Rep Ind data'!K14</f>
        <v>0</v>
      </c>
      <c r="L61" s="108">
        <f>'C. Completeness of Rep Ind data'!L14</f>
        <v>0</v>
      </c>
      <c r="M61" s="108">
        <f>'C. Completeness of Rep Ind data'!M14</f>
        <v>0</v>
      </c>
      <c r="N61" s="134">
        <f>'C. Completeness of Rep Ind data'!N14</f>
        <v>12</v>
      </c>
      <c r="O61" s="134">
        <f>'C. Completeness of Rep Ind data'!O14</f>
        <v>1</v>
      </c>
      <c r="P61" s="148">
        <f t="shared" si="7"/>
        <v>8.3333333333333321</v>
      </c>
      <c r="S61" s="117"/>
    </row>
    <row r="62" spans="1:23" x14ac:dyDescent="0.35">
      <c r="A62" s="119" t="str">
        <f>'A. Reporting Completeness Rate'!A15</f>
        <v>U</v>
      </c>
      <c r="B62" s="108">
        <f>'C. Completeness of Rep Ind data'!B15</f>
        <v>0</v>
      </c>
      <c r="C62" s="108">
        <f>'C. Completeness of Rep Ind data'!C15</f>
        <v>0</v>
      </c>
      <c r="D62" s="108">
        <f>'C. Completeness of Rep Ind data'!D15</f>
        <v>0</v>
      </c>
      <c r="E62" s="108">
        <f>'C. Completeness of Rep Ind data'!E15</f>
        <v>0</v>
      </c>
      <c r="F62" s="108">
        <f>'C. Completeness of Rep Ind data'!F15</f>
        <v>0</v>
      </c>
      <c r="G62" s="108">
        <f>'C. Completeness of Rep Ind data'!G15</f>
        <v>0</v>
      </c>
      <c r="H62" s="108">
        <f>'C. Completeness of Rep Ind data'!H15</f>
        <v>0</v>
      </c>
      <c r="I62" s="108">
        <f>'C. Completeness of Rep Ind data'!I15</f>
        <v>0</v>
      </c>
      <c r="J62" s="108">
        <f>'C. Completeness of Rep Ind data'!J15</f>
        <v>0</v>
      </c>
      <c r="K62" s="108">
        <f>'C. Completeness of Rep Ind data'!K15</f>
        <v>0</v>
      </c>
      <c r="L62" s="108">
        <f>'C. Completeness of Rep Ind data'!L15</f>
        <v>0</v>
      </c>
      <c r="M62" s="108">
        <f>'C. Completeness of Rep Ind data'!M15</f>
        <v>0</v>
      </c>
      <c r="N62" s="134">
        <f>'C. Completeness of Rep Ind data'!N15</f>
        <v>12</v>
      </c>
      <c r="O62" s="134">
        <f>'C. Completeness of Rep Ind data'!O15</f>
        <v>0</v>
      </c>
      <c r="P62" s="148">
        <f t="shared" si="7"/>
        <v>0</v>
      </c>
      <c r="S62" s="117"/>
    </row>
    <row r="63" spans="1:23" x14ac:dyDescent="0.35">
      <c r="A63" s="119" t="str">
        <f>'A. Reporting Completeness Rate'!A16</f>
        <v>V</v>
      </c>
      <c r="B63" s="108">
        <f>'C. Completeness of Rep Ind data'!B16</f>
        <v>0</v>
      </c>
      <c r="C63" s="108">
        <f>'C. Completeness of Rep Ind data'!C16</f>
        <v>0</v>
      </c>
      <c r="D63" s="108">
        <f>'C. Completeness of Rep Ind data'!D16</f>
        <v>0</v>
      </c>
      <c r="E63" s="108">
        <f>'C. Completeness of Rep Ind data'!E16</f>
        <v>0</v>
      </c>
      <c r="F63" s="108">
        <f>'C. Completeness of Rep Ind data'!F16</f>
        <v>0</v>
      </c>
      <c r="G63" s="108">
        <f>'C. Completeness of Rep Ind data'!G16</f>
        <v>0</v>
      </c>
      <c r="H63" s="108">
        <f>'C. Completeness of Rep Ind data'!H16</f>
        <v>0</v>
      </c>
      <c r="I63" s="108">
        <f>'C. Completeness of Rep Ind data'!I16</f>
        <v>0</v>
      </c>
      <c r="J63" s="108">
        <f>'C. Completeness of Rep Ind data'!J16</f>
        <v>0</v>
      </c>
      <c r="K63" s="108">
        <f>'C. Completeness of Rep Ind data'!K16</f>
        <v>0</v>
      </c>
      <c r="L63" s="108">
        <f>'C. Completeness of Rep Ind data'!L16</f>
        <v>0</v>
      </c>
      <c r="M63" s="108">
        <f>'C. Completeness of Rep Ind data'!M16</f>
        <v>0</v>
      </c>
      <c r="N63" s="134">
        <f>'C. Completeness of Rep Ind data'!N16</f>
        <v>12</v>
      </c>
      <c r="O63" s="134">
        <f>'C. Completeness of Rep Ind data'!O16</f>
        <v>0</v>
      </c>
      <c r="P63" s="148">
        <f t="shared" si="7"/>
        <v>0</v>
      </c>
    </row>
    <row r="64" spans="1:23" x14ac:dyDescent="0.35">
      <c r="A64" s="119" t="s">
        <v>34</v>
      </c>
      <c r="B64" s="119">
        <f>SUM(B54:B63)</f>
        <v>2</v>
      </c>
      <c r="C64" s="119">
        <f t="shared" ref="C64:L64" si="8">SUM(C54:C63)</f>
        <v>2</v>
      </c>
      <c r="D64" s="119">
        <f t="shared" si="8"/>
        <v>2</v>
      </c>
      <c r="E64" s="119">
        <f t="shared" si="8"/>
        <v>2</v>
      </c>
      <c r="F64" s="119">
        <f t="shared" si="8"/>
        <v>2</v>
      </c>
      <c r="G64" s="119">
        <f t="shared" si="8"/>
        <v>2</v>
      </c>
      <c r="H64" s="119">
        <f t="shared" si="8"/>
        <v>2</v>
      </c>
      <c r="I64" s="119">
        <f t="shared" si="8"/>
        <v>3</v>
      </c>
      <c r="J64" s="119">
        <f t="shared" si="8"/>
        <v>1</v>
      </c>
      <c r="K64" s="119">
        <f t="shared" si="8"/>
        <v>2</v>
      </c>
      <c r="L64" s="119">
        <f t="shared" si="8"/>
        <v>1</v>
      </c>
      <c r="M64" s="119">
        <f>SUM(M54:M63)</f>
        <v>1</v>
      </c>
      <c r="N64" s="119">
        <f>SUM(N54:N63)</f>
        <v>120</v>
      </c>
      <c r="O64" s="119">
        <f>SUM(O54:O63)</f>
        <v>25</v>
      </c>
      <c r="P64" s="148">
        <f>O64/N64*100</f>
        <v>20.833333333333336</v>
      </c>
    </row>
    <row r="65" spans="1:20" ht="23.5" customHeight="1" x14ac:dyDescent="0.35">
      <c r="A65" s="228" t="s">
        <v>35</v>
      </c>
      <c r="B65" s="228"/>
      <c r="C65" s="228"/>
      <c r="D65" s="228"/>
      <c r="E65" s="228"/>
      <c r="F65" s="228"/>
      <c r="G65" s="228"/>
      <c r="H65" s="228"/>
      <c r="I65" s="228"/>
      <c r="J65" s="228"/>
      <c r="K65" s="228"/>
      <c r="L65" s="228"/>
      <c r="M65" s="228"/>
      <c r="N65" s="228"/>
      <c r="O65" s="228"/>
      <c r="P65" s="136" t="s">
        <v>36</v>
      </c>
    </row>
    <row r="66" spans="1:20" x14ac:dyDescent="0.35">
      <c r="A66" s="228"/>
      <c r="B66" s="228"/>
      <c r="C66" s="228"/>
      <c r="D66" s="228"/>
      <c r="E66" s="228"/>
      <c r="F66" s="228"/>
      <c r="G66" s="228"/>
      <c r="H66" s="228"/>
      <c r="I66" s="228"/>
      <c r="J66" s="228"/>
      <c r="K66" s="228"/>
      <c r="L66" s="228"/>
      <c r="M66" s="228"/>
      <c r="N66" s="228"/>
      <c r="O66" s="228"/>
      <c r="P66" s="152" t="s">
        <v>37</v>
      </c>
    </row>
    <row r="67" spans="1:20" x14ac:dyDescent="0.35">
      <c r="A67" s="206" t="s">
        <v>115</v>
      </c>
      <c r="B67" s="206"/>
      <c r="C67" s="206"/>
      <c r="D67" s="206"/>
      <c r="E67" s="206"/>
      <c r="F67" s="206"/>
      <c r="G67" s="206"/>
      <c r="H67" s="206"/>
      <c r="I67" s="206"/>
      <c r="J67" s="206"/>
      <c r="K67" s="206"/>
      <c r="L67" s="206"/>
      <c r="M67" s="206"/>
      <c r="N67" s="206"/>
      <c r="O67" s="206"/>
      <c r="P67" s="150">
        <f>COUNTIFS(P54:P63,"&lt;90")</f>
        <v>9</v>
      </c>
    </row>
    <row r="68" spans="1:20" x14ac:dyDescent="0.35">
      <c r="A68" s="207" t="s">
        <v>116</v>
      </c>
      <c r="B68" s="207"/>
      <c r="C68" s="207"/>
      <c r="D68" s="207"/>
      <c r="E68" s="207"/>
      <c r="F68" s="207"/>
      <c r="G68" s="207"/>
      <c r="H68" s="207"/>
      <c r="I68" s="207"/>
      <c r="J68" s="207"/>
      <c r="K68" s="207"/>
      <c r="L68" s="207"/>
      <c r="M68" s="207"/>
      <c r="N68" s="207"/>
      <c r="O68" s="207"/>
      <c r="P68" s="153">
        <f>COUNTIFS(P54:P63,"=100")</f>
        <v>1</v>
      </c>
    </row>
    <row r="69" spans="1:20" x14ac:dyDescent="0.35">
      <c r="A69" s="208" t="s">
        <v>122</v>
      </c>
      <c r="B69" s="208"/>
      <c r="C69" s="208"/>
      <c r="D69" s="208"/>
      <c r="E69" s="208"/>
      <c r="F69" s="208"/>
      <c r="G69" s="208"/>
      <c r="H69" s="208"/>
      <c r="I69" s="208"/>
      <c r="J69" s="208"/>
      <c r="K69" s="208"/>
      <c r="L69" s="208"/>
      <c r="M69" s="208"/>
      <c r="N69" s="208"/>
      <c r="O69" s="208"/>
      <c r="P69" s="153">
        <f>COUNTIFS(P54:P63,"&gt;=91",P54:P63,"&lt;=99")</f>
        <v>0</v>
      </c>
    </row>
    <row r="70" spans="1:20" x14ac:dyDescent="0.35">
      <c r="A70" s="209" t="s">
        <v>105</v>
      </c>
      <c r="B70" s="209"/>
      <c r="C70" s="209"/>
      <c r="D70" s="209"/>
      <c r="E70" s="209"/>
      <c r="F70" s="209"/>
      <c r="G70" s="209"/>
      <c r="H70" s="209"/>
      <c r="I70" s="209"/>
      <c r="J70" s="209"/>
      <c r="K70" s="209"/>
      <c r="L70" s="209"/>
      <c r="M70" s="209"/>
      <c r="N70" s="209"/>
      <c r="O70" s="209"/>
      <c r="P70" s="153">
        <f>COUNTIFS(P54:P63,"&gt;100")</f>
        <v>0</v>
      </c>
    </row>
    <row r="72" spans="1:20" ht="18.5" thickBot="1" x14ac:dyDescent="0.45">
      <c r="A72" s="224" t="s">
        <v>51</v>
      </c>
      <c r="B72" s="224"/>
      <c r="C72" s="224"/>
      <c r="D72" s="224"/>
      <c r="E72" s="224"/>
      <c r="F72" s="224"/>
      <c r="G72" s="224"/>
    </row>
    <row r="73" spans="1:20" ht="34.5" x14ac:dyDescent="0.35">
      <c r="A73" s="225" t="s">
        <v>120</v>
      </c>
      <c r="B73" s="225" t="s">
        <v>53</v>
      </c>
      <c r="C73" s="225" t="s">
        <v>54</v>
      </c>
      <c r="D73" s="154" t="s">
        <v>55</v>
      </c>
      <c r="E73" s="154" t="s">
        <v>56</v>
      </c>
      <c r="F73" s="154" t="s">
        <v>57</v>
      </c>
      <c r="G73" s="154" t="s">
        <v>58</v>
      </c>
      <c r="S73" s="73" t="s">
        <v>138</v>
      </c>
      <c r="T73" s="66" t="s">
        <v>48</v>
      </c>
    </row>
    <row r="74" spans="1:20" ht="58" thickBot="1" x14ac:dyDescent="0.4">
      <c r="A74" s="226"/>
      <c r="B74" s="226"/>
      <c r="C74" s="226"/>
      <c r="D74" s="155" t="s">
        <v>59</v>
      </c>
      <c r="E74" s="155" t="s">
        <v>60</v>
      </c>
      <c r="F74" s="155" t="s">
        <v>61</v>
      </c>
      <c r="G74" s="155" t="s">
        <v>62</v>
      </c>
      <c r="S74" s="85" t="s">
        <v>117</v>
      </c>
      <c r="T74" s="22">
        <f>(E86)</f>
        <v>2</v>
      </c>
    </row>
    <row r="75" spans="1:20" ht="15" thickBot="1" x14ac:dyDescent="0.4">
      <c r="A75" s="5">
        <f>'A. Reporting Completeness Rate'!A55</f>
        <v>0</v>
      </c>
      <c r="B75" s="6" t="s">
        <v>16</v>
      </c>
      <c r="C75" s="6" t="s">
        <v>17</v>
      </c>
      <c r="D75" s="6" t="s">
        <v>18</v>
      </c>
      <c r="E75" s="6" t="s">
        <v>19</v>
      </c>
      <c r="F75" s="6" t="s">
        <v>20</v>
      </c>
      <c r="G75" s="6" t="s">
        <v>21</v>
      </c>
      <c r="S75" s="81" t="s">
        <v>118</v>
      </c>
      <c r="T75" s="22">
        <f>(F87)</f>
        <v>0</v>
      </c>
    </row>
    <row r="76" spans="1:20" ht="15" thickBot="1" x14ac:dyDescent="0.4">
      <c r="A76" s="5" t="str">
        <f>'A. Reporting Completeness Rate'!A7</f>
        <v>វាលអង្គពពេល</v>
      </c>
      <c r="B76" s="7">
        <f>'D. Verificat of Data Accuracy'!B5</f>
        <v>1</v>
      </c>
      <c r="C76" s="7">
        <f>'D. Verificat of Data Accuracy'!C5</f>
        <v>1</v>
      </c>
      <c r="D76" s="8">
        <f>C76/B76</f>
        <v>1</v>
      </c>
      <c r="E76" s="6">
        <f>COUNTIF(D76:D76,"&lt;.90")</f>
        <v>0</v>
      </c>
      <c r="F76" s="6">
        <f>COUNTIF(D76,"&gt;=1.10")</f>
        <v>0</v>
      </c>
      <c r="G76" s="6">
        <f>COUNTIF(D76,"=1.0")</f>
        <v>1</v>
      </c>
      <c r="S76" s="92" t="s">
        <v>119</v>
      </c>
      <c r="T76" s="22">
        <f>(G88)</f>
        <v>5</v>
      </c>
    </row>
    <row r="77" spans="1:20" ht="15" thickBot="1" x14ac:dyDescent="0.4">
      <c r="A77" s="5" t="str">
        <f>'A. Reporting Completeness Rate'!A8</f>
        <v>ពោធិ៍មាស</v>
      </c>
      <c r="B77" s="7">
        <f>'D. Verificat of Data Accuracy'!B6</f>
        <v>2</v>
      </c>
      <c r="C77" s="7">
        <f>'D. Verificat of Data Accuracy'!C6</f>
        <v>2</v>
      </c>
      <c r="D77" s="8">
        <f>C77/B77</f>
        <v>1</v>
      </c>
      <c r="E77" s="6">
        <f>COUNTIF(D77:D77,"&lt;.90")</f>
        <v>0</v>
      </c>
      <c r="F77" s="6">
        <f t="shared" ref="F77:F85" si="9">COUNTIF(D77,"&gt;=1.10")</f>
        <v>0</v>
      </c>
      <c r="G77" s="6">
        <f>COUNTIF(D77,"=1.0")</f>
        <v>1</v>
      </c>
    </row>
    <row r="78" spans="1:20" ht="15" thickBot="1" x14ac:dyDescent="0.4">
      <c r="A78" s="5" t="str">
        <f>'A. Reporting Completeness Rate'!A9</f>
        <v>និទាន</v>
      </c>
      <c r="B78" s="7">
        <f>'D. Verificat of Data Accuracy'!B7</f>
        <v>0</v>
      </c>
      <c r="C78" s="7">
        <f>'D. Verificat of Data Accuracy'!C7</f>
        <v>0</v>
      </c>
      <c r="D78" s="8" t="e">
        <f>C78/B78</f>
        <v>#DIV/0!</v>
      </c>
      <c r="E78" s="6">
        <f t="shared" ref="E78:E85" si="10">COUNTIF(D78:D78,"&lt;.90")</f>
        <v>0</v>
      </c>
      <c r="F78" s="6">
        <f t="shared" si="9"/>
        <v>0</v>
      </c>
      <c r="G78" s="6">
        <f>COUNTIF(D78,"=1.0")</f>
        <v>0</v>
      </c>
    </row>
    <row r="79" spans="1:20" ht="15" thickBot="1" x14ac:dyDescent="0.4">
      <c r="A79" s="5" t="str">
        <f>'A. Reporting Completeness Rate'!A10</f>
        <v>ស្វាយចចប</v>
      </c>
      <c r="B79" s="7">
        <f>'D. Verificat of Data Accuracy'!B8</f>
        <v>4</v>
      </c>
      <c r="C79" s="7">
        <f>'D. Verificat of Data Accuracy'!C8</f>
        <v>4</v>
      </c>
      <c r="D79" s="8">
        <f>C79/B79</f>
        <v>1</v>
      </c>
      <c r="E79" s="6">
        <f t="shared" si="10"/>
        <v>0</v>
      </c>
      <c r="F79" s="6">
        <f t="shared" si="9"/>
        <v>0</v>
      </c>
      <c r="G79" s="6">
        <f>COUNTIF(D79,"=1.0")</f>
        <v>1</v>
      </c>
    </row>
    <row r="80" spans="1:20" ht="26.5" customHeight="1" thickBot="1" x14ac:dyDescent="0.4">
      <c r="A80" s="5" t="str">
        <f>'A. Reporting Completeness Rate'!A11</f>
        <v>កក់ព្រះខែ</v>
      </c>
      <c r="B80" s="7">
        <f>'D. Verificat of Data Accuracy'!B9</f>
        <v>1</v>
      </c>
      <c r="C80" s="7">
        <f>'D. Verificat of Data Accuracy'!C9</f>
        <v>1</v>
      </c>
      <c r="D80" s="8">
        <f t="shared" ref="D80:D85" si="11">C80/B80</f>
        <v>1</v>
      </c>
      <c r="E80" s="6">
        <f t="shared" si="10"/>
        <v>0</v>
      </c>
      <c r="F80" s="6">
        <f t="shared" si="9"/>
        <v>0</v>
      </c>
      <c r="G80" s="6">
        <f t="shared" ref="G80:G85" si="12">COUNTIF(D80,"=1.0")</f>
        <v>1</v>
      </c>
    </row>
    <row r="81" spans="1:20" ht="15" thickBot="1" x14ac:dyDescent="0.4">
      <c r="A81" s="5" t="str">
        <f>'A. Reporting Completeness Rate'!A12</f>
        <v>ពោធិ៍ចំរើន</v>
      </c>
      <c r="B81" s="7">
        <f>'D. Verificat of Data Accuracy'!B10</f>
        <v>3</v>
      </c>
      <c r="C81" s="7">
        <f>'D. Verificat of Data Accuracy'!C10</f>
        <v>2</v>
      </c>
      <c r="D81" s="8">
        <f t="shared" si="11"/>
        <v>0.66666666666666663</v>
      </c>
      <c r="E81" s="6">
        <f>COUNTIF(D81:D81,"&lt;.90")</f>
        <v>1</v>
      </c>
      <c r="F81" s="6">
        <f t="shared" si="9"/>
        <v>0</v>
      </c>
      <c r="G81" s="6">
        <f t="shared" si="12"/>
        <v>0</v>
      </c>
    </row>
    <row r="82" spans="1:20" ht="15" thickBot="1" x14ac:dyDescent="0.4">
      <c r="A82" s="5" t="str">
        <f>'A. Reporting Completeness Rate'!A13</f>
        <v>ព្រៃញាតិ</v>
      </c>
      <c r="B82" s="7">
        <f>'D. Verificat of Data Accuracy'!B11</f>
        <v>4</v>
      </c>
      <c r="C82" s="7">
        <f>'D. Verificat of Data Accuracy'!C11</f>
        <v>4</v>
      </c>
      <c r="D82" s="9">
        <f>C82/B82</f>
        <v>1</v>
      </c>
      <c r="E82" s="10">
        <f t="shared" si="10"/>
        <v>0</v>
      </c>
      <c r="F82" s="6">
        <f>COUNTIF(D82,"&gt;=1.10")</f>
        <v>0</v>
      </c>
      <c r="G82" s="6">
        <f t="shared" si="12"/>
        <v>1</v>
      </c>
    </row>
    <row r="83" spans="1:20" ht="15" thickBot="1" x14ac:dyDescent="0.4">
      <c r="A83" s="5" t="str">
        <f>'A. Reporting Completeness Rate'!A14</f>
        <v>ពោធិ៍អង្រ្កង</v>
      </c>
      <c r="B83" s="7">
        <f>'D. Verificat of Data Accuracy'!B12</f>
        <v>3</v>
      </c>
      <c r="C83" s="7">
        <f>'D. Verificat of Data Accuracy'!C12</f>
        <v>2</v>
      </c>
      <c r="D83" s="12">
        <f t="shared" si="11"/>
        <v>0.66666666666666663</v>
      </c>
      <c r="E83" s="11">
        <f t="shared" si="10"/>
        <v>1</v>
      </c>
      <c r="F83" s="6">
        <f t="shared" si="9"/>
        <v>0</v>
      </c>
      <c r="G83" s="6">
        <f t="shared" si="12"/>
        <v>0</v>
      </c>
    </row>
    <row r="84" spans="1:20" ht="15" thickBot="1" x14ac:dyDescent="0.4">
      <c r="A84" s="5" t="str">
        <f>'A. Reporting Completeness Rate'!A15</f>
        <v>U</v>
      </c>
      <c r="B84" s="7">
        <f>'D. Verificat of Data Accuracy'!B13</f>
        <v>0</v>
      </c>
      <c r="C84" s="7">
        <f>'D. Verificat of Data Accuracy'!C13</f>
        <v>0</v>
      </c>
      <c r="D84" s="14" t="e">
        <f t="shared" si="11"/>
        <v>#DIV/0!</v>
      </c>
      <c r="E84" s="13">
        <f t="shared" si="10"/>
        <v>0</v>
      </c>
      <c r="F84" s="6">
        <f t="shared" si="9"/>
        <v>0</v>
      </c>
      <c r="G84" s="6">
        <f t="shared" si="12"/>
        <v>0</v>
      </c>
    </row>
    <row r="85" spans="1:20" ht="15" thickBot="1" x14ac:dyDescent="0.4">
      <c r="A85" s="5" t="str">
        <f>'A. Reporting Completeness Rate'!A16</f>
        <v>V</v>
      </c>
      <c r="B85" s="7">
        <f>'D. Verificat of Data Accuracy'!B14</f>
        <v>0</v>
      </c>
      <c r="C85" s="7">
        <f>'D. Verificat of Data Accuracy'!C14</f>
        <v>0</v>
      </c>
      <c r="D85" s="16" t="e">
        <f t="shared" si="11"/>
        <v>#DIV/0!</v>
      </c>
      <c r="E85" s="15">
        <f t="shared" si="10"/>
        <v>0</v>
      </c>
      <c r="F85" s="6">
        <f t="shared" si="9"/>
        <v>0</v>
      </c>
      <c r="G85" s="6">
        <f t="shared" si="12"/>
        <v>0</v>
      </c>
    </row>
    <row r="86" spans="1:20" ht="15" thickBot="1" x14ac:dyDescent="0.4">
      <c r="A86" s="172" t="s">
        <v>117</v>
      </c>
      <c r="B86" s="173"/>
      <c r="C86" s="173"/>
      <c r="D86" s="173"/>
      <c r="E86" s="17">
        <f>SUM(E76:E85)</f>
        <v>2</v>
      </c>
      <c r="F86" s="18"/>
      <c r="G86" s="19"/>
    </row>
    <row r="87" spans="1:20" ht="15" thickBot="1" x14ac:dyDescent="0.4">
      <c r="A87" s="202" t="s">
        <v>118</v>
      </c>
      <c r="B87" s="203"/>
      <c r="C87" s="203"/>
      <c r="D87" s="203"/>
      <c r="E87" s="203"/>
      <c r="F87" s="129">
        <f>SUM(F76:F85)</f>
        <v>0</v>
      </c>
      <c r="G87" s="130"/>
    </row>
    <row r="88" spans="1:20" ht="15" thickBot="1" x14ac:dyDescent="0.4">
      <c r="A88" s="204" t="s">
        <v>119</v>
      </c>
      <c r="B88" s="205"/>
      <c r="C88" s="205"/>
      <c r="D88" s="205"/>
      <c r="E88" s="205"/>
      <c r="F88" s="205"/>
      <c r="G88" s="131">
        <f>SUM(G76:G85)</f>
        <v>5</v>
      </c>
    </row>
    <row r="91" spans="1:20" ht="15" thickBot="1" x14ac:dyDescent="0.4">
      <c r="Q91" s="70"/>
      <c r="R91" s="62"/>
    </row>
    <row r="92" spans="1:20" ht="26" customHeight="1" thickBot="1" x14ac:dyDescent="0.4">
      <c r="A92" s="174" t="s">
        <v>63</v>
      </c>
      <c r="B92" s="175"/>
      <c r="C92" s="175"/>
      <c r="D92" s="175"/>
      <c r="E92" s="175"/>
      <c r="F92" s="175"/>
      <c r="G92" s="175"/>
      <c r="H92" s="175"/>
      <c r="I92" s="175"/>
      <c r="J92" s="175"/>
      <c r="K92" s="175"/>
      <c r="L92" s="175"/>
      <c r="M92" s="175"/>
      <c r="N92" s="175"/>
      <c r="O92" s="175"/>
      <c r="P92" s="175"/>
      <c r="Q92" s="175"/>
      <c r="R92" s="176"/>
      <c r="S92" s="156" t="s">
        <v>63</v>
      </c>
      <c r="T92" s="157" t="s">
        <v>86</v>
      </c>
    </row>
    <row r="93" spans="1:20" ht="25.5" customHeight="1" thickBot="1" x14ac:dyDescent="0.4">
      <c r="A93" s="177" t="s">
        <v>120</v>
      </c>
      <c r="B93" s="178" t="s">
        <v>64</v>
      </c>
      <c r="C93" s="178"/>
      <c r="D93" s="178"/>
      <c r="E93" s="178"/>
      <c r="F93" s="178"/>
      <c r="G93" s="178"/>
      <c r="H93" s="178"/>
      <c r="I93" s="178"/>
      <c r="J93" s="178"/>
      <c r="K93" s="178"/>
      <c r="L93" s="178"/>
      <c r="M93" s="178"/>
      <c r="N93" s="178" t="s">
        <v>65</v>
      </c>
      <c r="O93" s="178" t="s">
        <v>66</v>
      </c>
      <c r="P93" s="178" t="s">
        <v>77</v>
      </c>
      <c r="Q93" s="178"/>
      <c r="R93" s="179" t="s">
        <v>81</v>
      </c>
      <c r="S93" s="83" t="s">
        <v>135</v>
      </c>
      <c r="T93" s="68">
        <f>(R111)</f>
        <v>87.5</v>
      </c>
    </row>
    <row r="94" spans="1:20" ht="21.5" customHeight="1" thickBot="1" x14ac:dyDescent="0.4">
      <c r="A94" s="177"/>
      <c r="B94" s="178"/>
      <c r="C94" s="178"/>
      <c r="D94" s="178"/>
      <c r="E94" s="178"/>
      <c r="F94" s="178"/>
      <c r="G94" s="178"/>
      <c r="H94" s="178"/>
      <c r="I94" s="178"/>
      <c r="J94" s="178"/>
      <c r="K94" s="178"/>
      <c r="L94" s="178"/>
      <c r="M94" s="178"/>
      <c r="N94" s="178"/>
      <c r="O94" s="178"/>
      <c r="P94" s="178"/>
      <c r="Q94" s="178"/>
      <c r="R94" s="180"/>
      <c r="S94" s="84" t="s">
        <v>136</v>
      </c>
      <c r="T94" s="69">
        <f>(R112)</f>
        <v>12.5</v>
      </c>
    </row>
    <row r="95" spans="1:20" x14ac:dyDescent="0.35">
      <c r="A95" s="177"/>
      <c r="B95" s="178"/>
      <c r="C95" s="178"/>
      <c r="D95" s="178"/>
      <c r="E95" s="178"/>
      <c r="F95" s="178"/>
      <c r="G95" s="178"/>
      <c r="H95" s="178"/>
      <c r="I95" s="178"/>
      <c r="J95" s="178"/>
      <c r="K95" s="178"/>
      <c r="L95" s="178"/>
      <c r="M95" s="178"/>
      <c r="N95" s="178"/>
      <c r="O95" s="178"/>
      <c r="P95" s="178"/>
      <c r="Q95" s="178"/>
      <c r="R95" s="180"/>
      <c r="S95" s="117"/>
      <c r="T95" s="117"/>
    </row>
    <row r="96" spans="1:20" x14ac:dyDescent="0.35">
      <c r="A96" s="177"/>
      <c r="B96" s="132" t="s">
        <v>3</v>
      </c>
      <c r="C96" s="132" t="s">
        <v>4</v>
      </c>
      <c r="D96" s="132" t="s">
        <v>5</v>
      </c>
      <c r="E96" s="132" t="s">
        <v>6</v>
      </c>
      <c r="F96" s="132" t="s">
        <v>7</v>
      </c>
      <c r="G96" s="132" t="s">
        <v>8</v>
      </c>
      <c r="H96" s="132" t="s">
        <v>9</v>
      </c>
      <c r="I96" s="132" t="s">
        <v>10</v>
      </c>
      <c r="J96" s="132" t="s">
        <v>11</v>
      </c>
      <c r="K96" s="132" t="s">
        <v>12</v>
      </c>
      <c r="L96" s="132" t="s">
        <v>13</v>
      </c>
      <c r="M96" s="132" t="s">
        <v>14</v>
      </c>
      <c r="N96" s="133">
        <v>44958</v>
      </c>
      <c r="O96" s="178"/>
      <c r="P96" s="178"/>
      <c r="Q96" s="178"/>
      <c r="R96" s="181"/>
      <c r="S96" s="117"/>
      <c r="T96" s="117"/>
    </row>
    <row r="97" spans="1:20" x14ac:dyDescent="0.35">
      <c r="A97" s="30"/>
      <c r="B97" s="28" t="s">
        <v>15</v>
      </c>
      <c r="C97" s="28" t="s">
        <v>16</v>
      </c>
      <c r="D97" s="28" t="s">
        <v>17</v>
      </c>
      <c r="E97" s="28" t="s">
        <v>18</v>
      </c>
      <c r="F97" s="28" t="s">
        <v>19</v>
      </c>
      <c r="G97" s="28" t="s">
        <v>20</v>
      </c>
      <c r="H97" s="28" t="s">
        <v>21</v>
      </c>
      <c r="I97" s="28" t="s">
        <v>22</v>
      </c>
      <c r="J97" s="28" t="s">
        <v>23</v>
      </c>
      <c r="K97" s="28" t="s">
        <v>24</v>
      </c>
      <c r="L97" s="28" t="s">
        <v>25</v>
      </c>
      <c r="M97" s="28" t="s">
        <v>26</v>
      </c>
      <c r="N97" s="28" t="s">
        <v>27</v>
      </c>
      <c r="O97" s="28" t="s">
        <v>28</v>
      </c>
      <c r="P97" s="168" t="s">
        <v>29</v>
      </c>
      <c r="Q97" s="168"/>
      <c r="R97" s="28" t="s">
        <v>30</v>
      </c>
      <c r="S97" s="117"/>
      <c r="T97" s="117"/>
    </row>
    <row r="98" spans="1:20" x14ac:dyDescent="0.35">
      <c r="A98" s="28">
        <f>'D. Verificat of Data Accuracy'!A95</f>
        <v>0</v>
      </c>
      <c r="B98" s="134">
        <f>'E. Data Internal Consistency Ov'!B7</f>
        <v>1</v>
      </c>
      <c r="C98" s="134">
        <f>'E. Data Internal Consistency Ov'!C7</f>
        <v>0</v>
      </c>
      <c r="D98" s="134">
        <f>'E. Data Internal Consistency Ov'!D7</f>
        <v>0</v>
      </c>
      <c r="E98" s="134">
        <f>'E. Data Internal Consistency Ov'!E7</f>
        <v>0</v>
      </c>
      <c r="F98" s="134">
        <f>'E. Data Internal Consistency Ov'!F7</f>
        <v>0</v>
      </c>
      <c r="G98" s="134">
        <f>'E. Data Internal Consistency Ov'!G7</f>
        <v>0</v>
      </c>
      <c r="H98" s="134">
        <f>'E. Data Internal Consistency Ov'!H7</f>
        <v>0</v>
      </c>
      <c r="I98" s="134">
        <f>'E. Data Internal Consistency Ov'!I7</f>
        <v>0</v>
      </c>
      <c r="J98" s="134">
        <f>'E. Data Internal Consistency Ov'!J7</f>
        <v>0</v>
      </c>
      <c r="K98" s="134">
        <f>'E. Data Internal Consistency Ov'!K7</f>
        <v>0</v>
      </c>
      <c r="L98" s="134">
        <f>'E. Data Internal Consistency Ov'!L7</f>
        <v>0</v>
      </c>
      <c r="M98" s="134">
        <f>'E. Data Internal Consistency Ov'!M7</f>
        <v>0</v>
      </c>
      <c r="N98" s="134">
        <f>'E. Data Internal Consistency Ov'!N7</f>
        <v>4</v>
      </c>
      <c r="O98" s="29">
        <f>SUM(M98+L98+K98+J98+I98+H98+G98+F98+E98+D98+C98+B98)/12</f>
        <v>8.3333333333333329E-2</v>
      </c>
      <c r="P98" s="165">
        <f>N98/O98</f>
        <v>48</v>
      </c>
      <c r="Q98" s="165"/>
      <c r="R98" s="29">
        <f>(P98-P108)/P108*100</f>
        <v>674.99999999999989</v>
      </c>
      <c r="S98" s="117"/>
      <c r="T98" s="117"/>
    </row>
    <row r="99" spans="1:20" x14ac:dyDescent="0.35">
      <c r="A99" s="28">
        <f>'D. Verificat of Data Accuracy'!A96</f>
        <v>0</v>
      </c>
      <c r="B99" s="134">
        <f>'E. Data Internal Consistency Ov'!B8</f>
        <v>2</v>
      </c>
      <c r="C99" s="134">
        <f>'E. Data Internal Consistency Ov'!C8</f>
        <v>5</v>
      </c>
      <c r="D99" s="134">
        <f>'E. Data Internal Consistency Ov'!D8</f>
        <v>6</v>
      </c>
      <c r="E99" s="134">
        <f>'E. Data Internal Consistency Ov'!E8</f>
        <v>2</v>
      </c>
      <c r="F99" s="134">
        <f>'E. Data Internal Consistency Ov'!F8</f>
        <v>3</v>
      </c>
      <c r="G99" s="134">
        <f>'E. Data Internal Consistency Ov'!G8</f>
        <v>6</v>
      </c>
      <c r="H99" s="134">
        <f>'E. Data Internal Consistency Ov'!H8</f>
        <v>7</v>
      </c>
      <c r="I99" s="134">
        <f>'E. Data Internal Consistency Ov'!I8</f>
        <v>1</v>
      </c>
      <c r="J99" s="134">
        <f>'E. Data Internal Consistency Ov'!J8</f>
        <v>1</v>
      </c>
      <c r="K99" s="134">
        <f>'E. Data Internal Consistency Ov'!K8</f>
        <v>7</v>
      </c>
      <c r="L99" s="134">
        <f>'E. Data Internal Consistency Ov'!L8</f>
        <v>2</v>
      </c>
      <c r="M99" s="134">
        <f>'E. Data Internal Consistency Ov'!M8</f>
        <v>2</v>
      </c>
      <c r="N99" s="134">
        <f>'E. Data Internal Consistency Ov'!N8</f>
        <v>4</v>
      </c>
      <c r="O99" s="29">
        <f>SUM(M99+L99+K99+J99+I99+H99+G99+F99+E99+D99+C99+B99)/12</f>
        <v>3.6666666666666665</v>
      </c>
      <c r="P99" s="165">
        <f>N99/O99</f>
        <v>1.0909090909090911</v>
      </c>
      <c r="Q99" s="165"/>
      <c r="R99" s="29">
        <f>(P99-P108)/P108*100</f>
        <v>-82.38636363636364</v>
      </c>
      <c r="S99" s="117"/>
      <c r="T99" s="117"/>
    </row>
    <row r="100" spans="1:20" x14ac:dyDescent="0.35">
      <c r="A100" s="28">
        <f>'D. Verificat of Data Accuracy'!A97</f>
        <v>0</v>
      </c>
      <c r="B100" s="134">
        <f>'E. Data Internal Consistency Ov'!B9</f>
        <v>0</v>
      </c>
      <c r="C100" s="134">
        <f>'E. Data Internal Consistency Ov'!C9</f>
        <v>0</v>
      </c>
      <c r="D100" s="134">
        <f>'E. Data Internal Consistency Ov'!D9</f>
        <v>0</v>
      </c>
      <c r="E100" s="134">
        <f>'E. Data Internal Consistency Ov'!E9</f>
        <v>0</v>
      </c>
      <c r="F100" s="134">
        <f>'E. Data Internal Consistency Ov'!F9</f>
        <v>0</v>
      </c>
      <c r="G100" s="134">
        <f>'E. Data Internal Consistency Ov'!G9</f>
        <v>0</v>
      </c>
      <c r="H100" s="134">
        <f>'E. Data Internal Consistency Ov'!H9</f>
        <v>0</v>
      </c>
      <c r="I100" s="134">
        <f>'E. Data Internal Consistency Ov'!I9</f>
        <v>0</v>
      </c>
      <c r="J100" s="134">
        <f>'E. Data Internal Consistency Ov'!J9</f>
        <v>0</v>
      </c>
      <c r="K100" s="134">
        <f>'E. Data Internal Consistency Ov'!K9</f>
        <v>1</v>
      </c>
      <c r="L100" s="134">
        <f>'E. Data Internal Consistency Ov'!L9</f>
        <v>0</v>
      </c>
      <c r="M100" s="134">
        <f>'E. Data Internal Consistency Ov'!M9</f>
        <v>0</v>
      </c>
      <c r="N100" s="134">
        <f>'E. Data Internal Consistency Ov'!N9</f>
        <v>4</v>
      </c>
      <c r="O100" s="29">
        <f t="shared" ref="O100:O107" si="13">SUM(M100+L100+K100+J100+I100+H100+G100+F100+E100+D100+C100+B100)/12</f>
        <v>8.3333333333333329E-2</v>
      </c>
      <c r="P100" s="165">
        <f>N100/O100</f>
        <v>48</v>
      </c>
      <c r="Q100" s="165"/>
      <c r="R100" s="29">
        <f>(P100-P108)/P108*100</f>
        <v>674.99999999999989</v>
      </c>
      <c r="S100" s="117"/>
      <c r="T100" s="117"/>
    </row>
    <row r="101" spans="1:20" x14ac:dyDescent="0.35">
      <c r="A101" s="28">
        <f>'D. Verificat of Data Accuracy'!A98</f>
        <v>0</v>
      </c>
      <c r="B101" s="134">
        <f>'E. Data Internal Consistency Ov'!B10</f>
        <v>0</v>
      </c>
      <c r="C101" s="134">
        <f>'E. Data Internal Consistency Ov'!C10</f>
        <v>0</v>
      </c>
      <c r="D101" s="134">
        <f>'E. Data Internal Consistency Ov'!D10</f>
        <v>4</v>
      </c>
      <c r="E101" s="134">
        <f>'E. Data Internal Consistency Ov'!E10</f>
        <v>0</v>
      </c>
      <c r="F101" s="134">
        <f>'E. Data Internal Consistency Ov'!F10</f>
        <v>0</v>
      </c>
      <c r="G101" s="134">
        <f>'E. Data Internal Consistency Ov'!G10</f>
        <v>0</v>
      </c>
      <c r="H101" s="134">
        <f>'E. Data Internal Consistency Ov'!H10</f>
        <v>0</v>
      </c>
      <c r="I101" s="134">
        <f>'E. Data Internal Consistency Ov'!I10</f>
        <v>0</v>
      </c>
      <c r="J101" s="134">
        <f>'E. Data Internal Consistency Ov'!J10</f>
        <v>1</v>
      </c>
      <c r="K101" s="134">
        <f>'E. Data Internal Consistency Ov'!K10</f>
        <v>0</v>
      </c>
      <c r="L101" s="134">
        <f>'E. Data Internal Consistency Ov'!L10</f>
        <v>0</v>
      </c>
      <c r="M101" s="134">
        <f>'E. Data Internal Consistency Ov'!M10</f>
        <v>0</v>
      </c>
      <c r="N101" s="134">
        <f>'E. Data Internal Consistency Ov'!N10</f>
        <v>4</v>
      </c>
      <c r="O101" s="29">
        <f t="shared" si="13"/>
        <v>0.41666666666666669</v>
      </c>
      <c r="P101" s="165">
        <f>N101/O101</f>
        <v>9.6</v>
      </c>
      <c r="Q101" s="165"/>
      <c r="R101" s="29">
        <f>(P101-P108)/P108*100</f>
        <v>54.999999999999972</v>
      </c>
      <c r="S101" s="117"/>
      <c r="T101" s="117"/>
    </row>
    <row r="102" spans="1:20" x14ac:dyDescent="0.35">
      <c r="A102" s="28">
        <f>'D. Verificat of Data Accuracy'!A99</f>
        <v>0</v>
      </c>
      <c r="B102" s="134">
        <f>'E. Data Internal Consistency Ov'!B11</f>
        <v>0</v>
      </c>
      <c r="C102" s="134">
        <f>'E. Data Internal Consistency Ov'!C11</f>
        <v>0</v>
      </c>
      <c r="D102" s="134">
        <f>'E. Data Internal Consistency Ov'!D11</f>
        <v>0</v>
      </c>
      <c r="E102" s="134">
        <f>'E. Data Internal Consistency Ov'!E11</f>
        <v>0</v>
      </c>
      <c r="F102" s="134">
        <f>'E. Data Internal Consistency Ov'!F11</f>
        <v>1</v>
      </c>
      <c r="G102" s="134">
        <f>'E. Data Internal Consistency Ov'!G11</f>
        <v>0</v>
      </c>
      <c r="H102" s="134">
        <f>'E. Data Internal Consistency Ov'!H11</f>
        <v>0</v>
      </c>
      <c r="I102" s="134">
        <f>'E. Data Internal Consistency Ov'!I11</f>
        <v>0</v>
      </c>
      <c r="J102" s="134">
        <f>'E. Data Internal Consistency Ov'!J11</f>
        <v>0</v>
      </c>
      <c r="K102" s="134">
        <f>'E. Data Internal Consistency Ov'!K11</f>
        <v>0</v>
      </c>
      <c r="L102" s="134">
        <f>'E. Data Internal Consistency Ov'!L11</f>
        <v>0</v>
      </c>
      <c r="M102" s="134">
        <f>'E. Data Internal Consistency Ov'!M11</f>
        <v>0</v>
      </c>
      <c r="N102" s="134">
        <f>'E. Data Internal Consistency Ov'!N11</f>
        <v>4</v>
      </c>
      <c r="O102" s="29">
        <f t="shared" si="13"/>
        <v>8.3333333333333329E-2</v>
      </c>
      <c r="P102" s="165">
        <f>N102/O102</f>
        <v>48</v>
      </c>
      <c r="Q102" s="165"/>
      <c r="R102" s="29">
        <f>(P102-P108)/P108*100</f>
        <v>674.99999999999989</v>
      </c>
      <c r="S102" s="117"/>
      <c r="T102" s="117"/>
    </row>
    <row r="103" spans="1:20" x14ac:dyDescent="0.35">
      <c r="A103" s="28">
        <f>'D. Verificat of Data Accuracy'!A100</f>
        <v>0</v>
      </c>
      <c r="B103" s="134">
        <f>'E. Data Internal Consistency Ov'!B12</f>
        <v>0</v>
      </c>
      <c r="C103" s="134">
        <f>'E. Data Internal Consistency Ov'!C12</f>
        <v>0</v>
      </c>
      <c r="D103" s="134">
        <f>'E. Data Internal Consistency Ov'!D12</f>
        <v>0</v>
      </c>
      <c r="E103" s="134">
        <f>'E. Data Internal Consistency Ov'!E12</f>
        <v>0</v>
      </c>
      <c r="F103" s="134">
        <f>'E. Data Internal Consistency Ov'!F12</f>
        <v>3</v>
      </c>
      <c r="G103" s="134">
        <f>'E. Data Internal Consistency Ov'!G12</f>
        <v>0</v>
      </c>
      <c r="H103" s="134">
        <f>'E. Data Internal Consistency Ov'!H12</f>
        <v>0</v>
      </c>
      <c r="I103" s="134">
        <f>'E. Data Internal Consistency Ov'!I12</f>
        <v>0</v>
      </c>
      <c r="J103" s="134">
        <f>'E. Data Internal Consistency Ov'!J12</f>
        <v>0</v>
      </c>
      <c r="K103" s="134">
        <f>'E. Data Internal Consistency Ov'!K12</f>
        <v>0</v>
      </c>
      <c r="L103" s="134">
        <f>'E. Data Internal Consistency Ov'!L12</f>
        <v>0</v>
      </c>
      <c r="M103" s="134">
        <f>'E. Data Internal Consistency Ov'!M12</f>
        <v>0</v>
      </c>
      <c r="N103" s="134">
        <f>'E. Data Internal Consistency Ov'!N12</f>
        <v>4</v>
      </c>
      <c r="O103" s="29">
        <f t="shared" si="13"/>
        <v>0.25</v>
      </c>
      <c r="P103" s="165">
        <f t="shared" ref="P103:P106" si="14">N103/O103</f>
        <v>16</v>
      </c>
      <c r="Q103" s="165"/>
      <c r="R103" s="29">
        <f>(P103-P108)/P108*100</f>
        <v>158.33333333333329</v>
      </c>
      <c r="S103" s="117"/>
      <c r="T103" s="117"/>
    </row>
    <row r="104" spans="1:20" x14ac:dyDescent="0.35">
      <c r="A104" s="28">
        <f>'D. Verificat of Data Accuracy'!A101</f>
        <v>0</v>
      </c>
      <c r="B104" s="134">
        <f>'E. Data Internal Consistency Ov'!B13</f>
        <v>0</v>
      </c>
      <c r="C104" s="134">
        <f>'E. Data Internal Consistency Ov'!C13</f>
        <v>0</v>
      </c>
      <c r="D104" s="134">
        <f>'E. Data Internal Consistency Ov'!D13</f>
        <v>0</v>
      </c>
      <c r="E104" s="134">
        <f>'E. Data Internal Consistency Ov'!E13</f>
        <v>0</v>
      </c>
      <c r="F104" s="134">
        <f>'E. Data Internal Consistency Ov'!F13</f>
        <v>0</v>
      </c>
      <c r="G104" s="134">
        <f>'E. Data Internal Consistency Ov'!G13</f>
        <v>4</v>
      </c>
      <c r="H104" s="134">
        <f>'E. Data Internal Consistency Ov'!H13</f>
        <v>0</v>
      </c>
      <c r="I104" s="134">
        <f>'E. Data Internal Consistency Ov'!I13</f>
        <v>0</v>
      </c>
      <c r="J104" s="134">
        <f>'E. Data Internal Consistency Ov'!J13</f>
        <v>0</v>
      </c>
      <c r="K104" s="134">
        <f>'E. Data Internal Consistency Ov'!K13</f>
        <v>0</v>
      </c>
      <c r="L104" s="134">
        <f>'E. Data Internal Consistency Ov'!L13</f>
        <v>0</v>
      </c>
      <c r="M104" s="134">
        <f>'E. Data Internal Consistency Ov'!M13</f>
        <v>0</v>
      </c>
      <c r="N104" s="134">
        <f>'E. Data Internal Consistency Ov'!N13</f>
        <v>4</v>
      </c>
      <c r="O104" s="29">
        <f t="shared" si="13"/>
        <v>0.33333333333333331</v>
      </c>
      <c r="P104" s="165">
        <f t="shared" si="14"/>
        <v>12</v>
      </c>
      <c r="Q104" s="165"/>
      <c r="R104" s="29">
        <f>(P104-P108)/P108*100</f>
        <v>93.749999999999972</v>
      </c>
      <c r="S104" s="117"/>
      <c r="T104" s="117"/>
    </row>
    <row r="105" spans="1:20" x14ac:dyDescent="0.35">
      <c r="A105" s="28">
        <f>'D. Verificat of Data Accuracy'!A102</f>
        <v>0</v>
      </c>
      <c r="B105" s="134">
        <f>'E. Data Internal Consistency Ov'!B14</f>
        <v>0</v>
      </c>
      <c r="C105" s="134">
        <f>'E. Data Internal Consistency Ov'!C14</f>
        <v>0</v>
      </c>
      <c r="D105" s="134">
        <f>'E. Data Internal Consistency Ov'!D14</f>
        <v>0</v>
      </c>
      <c r="E105" s="134">
        <f>'E. Data Internal Consistency Ov'!E14</f>
        <v>0</v>
      </c>
      <c r="F105" s="134">
        <f>'E. Data Internal Consistency Ov'!F14</f>
        <v>0</v>
      </c>
      <c r="G105" s="134">
        <f>'E. Data Internal Consistency Ov'!G14</f>
        <v>0</v>
      </c>
      <c r="H105" s="134">
        <f>'E. Data Internal Consistency Ov'!H14</f>
        <v>3</v>
      </c>
      <c r="I105" s="134">
        <f>'E. Data Internal Consistency Ov'!I14</f>
        <v>0</v>
      </c>
      <c r="J105" s="134">
        <f>'E. Data Internal Consistency Ov'!J14</f>
        <v>0</v>
      </c>
      <c r="K105" s="134">
        <f>'E. Data Internal Consistency Ov'!K14</f>
        <v>0</v>
      </c>
      <c r="L105" s="134">
        <f>'E. Data Internal Consistency Ov'!L14</f>
        <v>0</v>
      </c>
      <c r="M105" s="134">
        <f>'E. Data Internal Consistency Ov'!M14</f>
        <v>0</v>
      </c>
      <c r="N105" s="134">
        <f>'E. Data Internal Consistency Ov'!N14</f>
        <v>4</v>
      </c>
      <c r="O105" s="29">
        <f t="shared" si="13"/>
        <v>0.25</v>
      </c>
      <c r="P105" s="165">
        <f t="shared" si="14"/>
        <v>16</v>
      </c>
      <c r="Q105" s="165"/>
      <c r="R105" s="29">
        <f>(P105-P108)/P108*100</f>
        <v>158.33333333333329</v>
      </c>
      <c r="S105" s="117"/>
      <c r="T105" s="117"/>
    </row>
    <row r="106" spans="1:20" x14ac:dyDescent="0.35">
      <c r="A106" s="28">
        <f>'D. Verificat of Data Accuracy'!A103</f>
        <v>0</v>
      </c>
      <c r="B106" s="134">
        <f>'E. Data Internal Consistency Ov'!B15</f>
        <v>0</v>
      </c>
      <c r="C106" s="134">
        <f>'E. Data Internal Consistency Ov'!C15</f>
        <v>0</v>
      </c>
      <c r="D106" s="134">
        <f>'E. Data Internal Consistency Ov'!D15</f>
        <v>0</v>
      </c>
      <c r="E106" s="134">
        <f>'E. Data Internal Consistency Ov'!E15</f>
        <v>0</v>
      </c>
      <c r="F106" s="134">
        <f>'E. Data Internal Consistency Ov'!F15</f>
        <v>0</v>
      </c>
      <c r="G106" s="134">
        <f>'E. Data Internal Consistency Ov'!G15</f>
        <v>0</v>
      </c>
      <c r="H106" s="134">
        <f>'E. Data Internal Consistency Ov'!H15</f>
        <v>0</v>
      </c>
      <c r="I106" s="134">
        <f>'E. Data Internal Consistency Ov'!I15</f>
        <v>0</v>
      </c>
      <c r="J106" s="134">
        <f>'E. Data Internal Consistency Ov'!J15</f>
        <v>0</v>
      </c>
      <c r="K106" s="134">
        <f>'E. Data Internal Consistency Ov'!K15</f>
        <v>0</v>
      </c>
      <c r="L106" s="134">
        <f>'E. Data Internal Consistency Ov'!L15</f>
        <v>0</v>
      </c>
      <c r="M106" s="134">
        <f>'E. Data Internal Consistency Ov'!M15</f>
        <v>0</v>
      </c>
      <c r="N106" s="134">
        <f>'E. Data Internal Consistency Ov'!N15</f>
        <v>0</v>
      </c>
      <c r="O106" s="29">
        <f t="shared" si="13"/>
        <v>0</v>
      </c>
      <c r="P106" s="165" t="e">
        <f t="shared" si="14"/>
        <v>#DIV/0!</v>
      </c>
      <c r="Q106" s="165"/>
      <c r="R106" s="29" t="e">
        <f>(P106-P108)/P108*100</f>
        <v>#DIV/0!</v>
      </c>
      <c r="S106" s="117"/>
      <c r="T106" s="117"/>
    </row>
    <row r="107" spans="1:20" x14ac:dyDescent="0.35">
      <c r="A107" s="28">
        <f>'D. Verificat of Data Accuracy'!A104</f>
        <v>0</v>
      </c>
      <c r="B107" s="134">
        <f>'E. Data Internal Consistency Ov'!B16</f>
        <v>0</v>
      </c>
      <c r="C107" s="134">
        <f>'E. Data Internal Consistency Ov'!C16</f>
        <v>0</v>
      </c>
      <c r="D107" s="134">
        <f>'E. Data Internal Consistency Ov'!D16</f>
        <v>0</v>
      </c>
      <c r="E107" s="134">
        <f>'E. Data Internal Consistency Ov'!E16</f>
        <v>0</v>
      </c>
      <c r="F107" s="134">
        <f>'E. Data Internal Consistency Ov'!F16</f>
        <v>0</v>
      </c>
      <c r="G107" s="134">
        <f>'E. Data Internal Consistency Ov'!G16</f>
        <v>0</v>
      </c>
      <c r="H107" s="134">
        <f>'E. Data Internal Consistency Ov'!H16</f>
        <v>0</v>
      </c>
      <c r="I107" s="134">
        <f>'E. Data Internal Consistency Ov'!I16</f>
        <v>0</v>
      </c>
      <c r="J107" s="134">
        <f>'E. Data Internal Consistency Ov'!J16</f>
        <v>0</v>
      </c>
      <c r="K107" s="134">
        <f>'E. Data Internal Consistency Ov'!K16</f>
        <v>0</v>
      </c>
      <c r="L107" s="134">
        <f>'E. Data Internal Consistency Ov'!L16</f>
        <v>0</v>
      </c>
      <c r="M107" s="134">
        <f>'E. Data Internal Consistency Ov'!M16</f>
        <v>0</v>
      </c>
      <c r="N107" s="134">
        <f>'E. Data Internal Consistency Ov'!N16</f>
        <v>0</v>
      </c>
      <c r="O107" s="29">
        <f t="shared" si="13"/>
        <v>0</v>
      </c>
      <c r="P107" s="165" t="e">
        <f>N107/O107</f>
        <v>#DIV/0!</v>
      </c>
      <c r="Q107" s="165"/>
      <c r="R107" s="29" t="e">
        <f>(P107-P108)/P108*100</f>
        <v>#DIV/0!</v>
      </c>
      <c r="S107" s="117"/>
      <c r="T107" s="117"/>
    </row>
    <row r="108" spans="1:20" x14ac:dyDescent="0.35">
      <c r="A108" s="28" t="s">
        <v>45</v>
      </c>
      <c r="B108" s="28">
        <f t="shared" ref="B108:O108" si="15">SUM(B98:B107)</f>
        <v>3</v>
      </c>
      <c r="C108" s="28">
        <f t="shared" si="15"/>
        <v>5</v>
      </c>
      <c r="D108" s="28">
        <f t="shared" si="15"/>
        <v>10</v>
      </c>
      <c r="E108" s="28">
        <f t="shared" si="15"/>
        <v>2</v>
      </c>
      <c r="F108" s="29">
        <f t="shared" si="15"/>
        <v>7</v>
      </c>
      <c r="G108" s="29">
        <f t="shared" si="15"/>
        <v>10</v>
      </c>
      <c r="H108" s="29">
        <f t="shared" si="15"/>
        <v>10</v>
      </c>
      <c r="I108" s="29">
        <f t="shared" si="15"/>
        <v>1</v>
      </c>
      <c r="J108" s="29">
        <f t="shared" si="15"/>
        <v>2</v>
      </c>
      <c r="K108" s="29">
        <f t="shared" si="15"/>
        <v>8</v>
      </c>
      <c r="L108" s="29">
        <f t="shared" si="15"/>
        <v>2</v>
      </c>
      <c r="M108" s="29">
        <f t="shared" si="15"/>
        <v>2</v>
      </c>
      <c r="N108" s="28">
        <f t="shared" si="15"/>
        <v>32</v>
      </c>
      <c r="O108" s="29">
        <f t="shared" si="15"/>
        <v>5.1666666666666661</v>
      </c>
      <c r="P108" s="165">
        <f>N108/O108</f>
        <v>6.1935483870967749</v>
      </c>
      <c r="Q108" s="165"/>
      <c r="R108" s="32"/>
      <c r="S108" s="117"/>
      <c r="T108" s="117"/>
    </row>
    <row r="109" spans="1:20" x14ac:dyDescent="0.35">
      <c r="A109" s="166" t="s">
        <v>46</v>
      </c>
      <c r="B109" s="166"/>
      <c r="C109" s="166"/>
      <c r="D109" s="166"/>
      <c r="E109" s="166"/>
      <c r="F109" s="166"/>
      <c r="G109" s="166"/>
      <c r="H109" s="166"/>
      <c r="I109" s="166"/>
      <c r="J109" s="166"/>
      <c r="K109" s="166"/>
      <c r="L109" s="166"/>
      <c r="M109" s="166"/>
      <c r="N109" s="166"/>
      <c r="O109" s="166"/>
      <c r="P109" s="166"/>
      <c r="Q109" s="166" t="s">
        <v>47</v>
      </c>
      <c r="R109" s="166"/>
      <c r="S109" s="117"/>
      <c r="T109" s="117"/>
    </row>
    <row r="110" spans="1:20" ht="39.5" customHeight="1" x14ac:dyDescent="0.35">
      <c r="A110" s="166"/>
      <c r="B110" s="166"/>
      <c r="C110" s="166"/>
      <c r="D110" s="166"/>
      <c r="E110" s="166"/>
      <c r="F110" s="166"/>
      <c r="G110" s="166"/>
      <c r="H110" s="166"/>
      <c r="I110" s="166"/>
      <c r="J110" s="166"/>
      <c r="K110" s="166"/>
      <c r="L110" s="166"/>
      <c r="M110" s="166"/>
      <c r="N110" s="166"/>
      <c r="O110" s="166"/>
      <c r="P110" s="166"/>
      <c r="Q110" s="33" t="s">
        <v>48</v>
      </c>
      <c r="R110" s="33" t="s">
        <v>49</v>
      </c>
      <c r="S110" s="117"/>
      <c r="T110" s="117"/>
    </row>
    <row r="111" spans="1:20" x14ac:dyDescent="0.35">
      <c r="A111" s="164" t="s">
        <v>139</v>
      </c>
      <c r="B111" s="164"/>
      <c r="C111" s="164"/>
      <c r="D111" s="164"/>
      <c r="E111" s="164"/>
      <c r="F111" s="164"/>
      <c r="G111" s="164"/>
      <c r="H111" s="164"/>
      <c r="I111" s="164"/>
      <c r="J111" s="164"/>
      <c r="K111" s="164"/>
      <c r="L111" s="164"/>
      <c r="M111" s="164"/>
      <c r="N111" s="164"/>
      <c r="O111" s="164"/>
      <c r="P111" s="164"/>
      <c r="Q111" s="30">
        <f>COUNTIFS(R98:R107,"&gt;=33")</f>
        <v>7</v>
      </c>
      <c r="R111" s="34">
        <f>Q111/Q113*100</f>
        <v>87.5</v>
      </c>
      <c r="S111" s="117"/>
      <c r="T111" s="117"/>
    </row>
    <row r="112" spans="1:20" ht="15" customHeight="1" x14ac:dyDescent="0.35">
      <c r="A112" s="167" t="s">
        <v>136</v>
      </c>
      <c r="B112" s="167"/>
      <c r="C112" s="167"/>
      <c r="D112" s="167"/>
      <c r="E112" s="167"/>
      <c r="F112" s="167"/>
      <c r="G112" s="167"/>
      <c r="H112" s="167"/>
      <c r="I112" s="167"/>
      <c r="J112" s="167"/>
      <c r="K112" s="167"/>
      <c r="L112" s="167"/>
      <c r="M112" s="167"/>
      <c r="N112" s="167"/>
      <c r="O112" s="167"/>
      <c r="P112" s="167"/>
      <c r="Q112" s="30">
        <f>COUNTIFS(R98:R107,"&lt;=33")</f>
        <v>1</v>
      </c>
      <c r="R112" s="29">
        <f>Q112/Q113*100</f>
        <v>12.5</v>
      </c>
      <c r="S112" s="117"/>
      <c r="T112" s="117"/>
    </row>
    <row r="113" spans="1:20" ht="15" customHeight="1" thickBot="1" x14ac:dyDescent="0.4">
      <c r="A113" s="162"/>
      <c r="B113" s="162"/>
      <c r="C113" s="162"/>
      <c r="D113" s="162"/>
      <c r="E113" s="162"/>
      <c r="F113" s="162"/>
      <c r="G113" s="162"/>
      <c r="H113" s="162"/>
      <c r="I113" s="162"/>
      <c r="J113" s="162"/>
      <c r="K113" s="162"/>
      <c r="L113" s="162"/>
      <c r="M113" s="162"/>
      <c r="N113" s="162"/>
      <c r="O113" s="162"/>
      <c r="P113" s="162"/>
      <c r="Q113" s="135">
        <f>SUM(Q111:Q112)</f>
        <v>8</v>
      </c>
      <c r="R113" s="117"/>
      <c r="S113" s="117"/>
      <c r="T113" s="117"/>
    </row>
    <row r="114" spans="1:20" x14ac:dyDescent="0.35">
      <c r="A114" s="163"/>
      <c r="B114" s="163"/>
      <c r="C114" s="163"/>
      <c r="D114" s="163"/>
      <c r="E114" s="163"/>
      <c r="F114" s="163"/>
      <c r="G114" s="163"/>
      <c r="H114" s="163"/>
      <c r="I114" s="163"/>
      <c r="J114" s="163"/>
      <c r="K114" s="163"/>
      <c r="L114" s="163"/>
      <c r="M114" s="163"/>
      <c r="N114" s="163"/>
      <c r="O114" s="163"/>
      <c r="P114" s="163"/>
      <c r="Q114" s="20"/>
    </row>
  </sheetData>
  <protectedRanges>
    <protectedRange algorithmName="SHA-512" hashValue="xxv6OWFNpE+QtvTS5Y7lCTYclXYEojwPTOhzyYWJUQUIvc7GNowlsIVEc5j5S0F6EOKLCQr4eGL9O/diUFaDlA==" saltValue="tMEwDDNASrHQsURbVYGGVQ==" spinCount="100000" sqref="P25" name="Range1_2"/>
    <protectedRange algorithmName="SHA-512" hashValue="xxv6OWFNpE+QtvTS5Y7lCTYclXYEojwPTOhzyYWJUQUIvc7GNowlsIVEc5j5S0F6EOKLCQr4eGL9O/diUFaDlA==" saltValue="tMEwDDNASrHQsURbVYGGVQ==" spinCount="100000" sqref="O7:P24" name="Range1_2_1"/>
    <protectedRange algorithmName="SHA-512" hashValue="xxv6OWFNpE+QtvTS5Y7lCTYclXYEojwPTOhzyYWJUQUIvc7GNowlsIVEc5j5S0F6EOKLCQr4eGL9O/diUFaDlA==" saltValue="tMEwDDNASrHQsURbVYGGVQ==" spinCount="100000" sqref="P54:P70" name="Range1_2_2"/>
  </protectedRanges>
  <mergeCells count="70">
    <mergeCell ref="A23:N23"/>
    <mergeCell ref="A24:N24"/>
    <mergeCell ref="A72:G72"/>
    <mergeCell ref="A73:A74"/>
    <mergeCell ref="B73:B74"/>
    <mergeCell ref="C73:C74"/>
    <mergeCell ref="A47:N47"/>
    <mergeCell ref="A65:O66"/>
    <mergeCell ref="A49:P49"/>
    <mergeCell ref="A26:P26"/>
    <mergeCell ref="A27:P27"/>
    <mergeCell ref="A28:A29"/>
    <mergeCell ref="B28:B29"/>
    <mergeCell ref="C28:N28"/>
    <mergeCell ref="O28:O29"/>
    <mergeCell ref="A48:N48"/>
    <mergeCell ref="A2:P2"/>
    <mergeCell ref="A3:A5"/>
    <mergeCell ref="B3:M4"/>
    <mergeCell ref="N3:N5"/>
    <mergeCell ref="O3:O5"/>
    <mergeCell ref="P3:P5"/>
    <mergeCell ref="A87:E87"/>
    <mergeCell ref="A88:F88"/>
    <mergeCell ref="A67:O67"/>
    <mergeCell ref="A68:O68"/>
    <mergeCell ref="A69:O69"/>
    <mergeCell ref="A70:O70"/>
    <mergeCell ref="A42:N43"/>
    <mergeCell ref="O42:P42"/>
    <mergeCell ref="A44:N44"/>
    <mergeCell ref="A45:N45"/>
    <mergeCell ref="A46:N46"/>
    <mergeCell ref="A18:N19"/>
    <mergeCell ref="O18:P18"/>
    <mergeCell ref="A20:N20"/>
    <mergeCell ref="A21:N21"/>
    <mergeCell ref="A22:N22"/>
    <mergeCell ref="P99:Q99"/>
    <mergeCell ref="P100:Q100"/>
    <mergeCell ref="P101:Q101"/>
    <mergeCell ref="A50:A52"/>
    <mergeCell ref="B50:M51"/>
    <mergeCell ref="N50:N52"/>
    <mergeCell ref="O50:O52"/>
    <mergeCell ref="P50:P52"/>
    <mergeCell ref="A86:D86"/>
    <mergeCell ref="A92:R92"/>
    <mergeCell ref="A93:A96"/>
    <mergeCell ref="B93:M95"/>
    <mergeCell ref="N93:N95"/>
    <mergeCell ref="O93:O96"/>
    <mergeCell ref="P93:Q96"/>
    <mergeCell ref="R93:R96"/>
    <mergeCell ref="P28:P29"/>
    <mergeCell ref="A113:P113"/>
    <mergeCell ref="A114:P114"/>
    <mergeCell ref="A111:P111"/>
    <mergeCell ref="P107:Q107"/>
    <mergeCell ref="P108:Q108"/>
    <mergeCell ref="A109:P110"/>
    <mergeCell ref="Q109:R109"/>
    <mergeCell ref="A112:P112"/>
    <mergeCell ref="P102:Q102"/>
    <mergeCell ref="P103:Q103"/>
    <mergeCell ref="P104:Q104"/>
    <mergeCell ref="P105:Q105"/>
    <mergeCell ref="P106:Q106"/>
    <mergeCell ref="P97:Q97"/>
    <mergeCell ref="P98:Q98"/>
  </mergeCells>
  <conditionalFormatting sqref="P7:P16">
    <cfRule type="cellIs" dxfId="50" priority="9" operator="greaterThan">
      <formula>100</formula>
    </cfRule>
    <cfRule type="cellIs" dxfId="49" priority="10" operator="between">
      <formula>90</formula>
      <formula>100</formula>
    </cfRule>
    <cfRule type="cellIs" dxfId="48" priority="11" operator="lessThan">
      <formula>75</formula>
    </cfRule>
    <cfRule type="cellIs" dxfId="47" priority="12" operator="between">
      <formula>75</formula>
      <formula>90</formula>
    </cfRule>
  </conditionalFormatting>
  <conditionalFormatting sqref="P31:P40">
    <cfRule type="cellIs" dxfId="46" priority="5" operator="greaterThan">
      <formula>100</formula>
    </cfRule>
    <cfRule type="cellIs" dxfId="45" priority="6" operator="between">
      <formula>90</formula>
      <formula>100</formula>
    </cfRule>
    <cfRule type="cellIs" dxfId="44" priority="7" operator="lessThan">
      <formula>75</formula>
    </cfRule>
    <cfRule type="cellIs" dxfId="43" priority="8" operator="between">
      <formula>75</formula>
      <formula>90</formula>
    </cfRule>
  </conditionalFormatting>
  <conditionalFormatting sqref="P44:P46">
    <cfRule type="cellIs" dxfId="42" priority="19" operator="equal">
      <formula>100</formula>
    </cfRule>
    <cfRule type="cellIs" dxfId="41" priority="20" operator="lessThan">
      <formula>75</formula>
    </cfRule>
    <cfRule type="cellIs" dxfId="40" priority="21" operator="between">
      <formula>75</formula>
      <formula>99</formula>
    </cfRule>
  </conditionalFormatting>
  <conditionalFormatting sqref="P54:P63">
    <cfRule type="cellIs" dxfId="39" priority="1" operator="greaterThan">
      <formula>100</formula>
    </cfRule>
    <cfRule type="cellIs" dxfId="38" priority="2" operator="between">
      <formula>91</formula>
      <formula>99</formula>
    </cfRule>
    <cfRule type="cellIs" dxfId="37" priority="3" operator="lessThan">
      <formula>90</formula>
    </cfRule>
    <cfRule type="cellIs" dxfId="36" priority="4" operator="equal">
      <formula>100</formula>
    </cfRule>
  </conditionalFormatting>
  <conditionalFormatting sqref="R98:R108">
    <cfRule type="cellIs" dxfId="35" priority="22" operator="lessThan">
      <formula>33</formula>
    </cfRule>
    <cfRule type="cellIs" dxfId="34" priority="23" operator="greaterThan">
      <formula>33</formula>
    </cfRule>
  </conditionalFormatting>
  <pageMargins left="0.7" right="0.7" top="0.75" bottom="0.75" header="0.3" footer="0.3"/>
  <pageSetup orientation="portrait" r:id="rId1"/>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P26"/>
  <sheetViews>
    <sheetView zoomScale="70" zoomScaleNormal="70" workbookViewId="0">
      <selection activeCell="V32" sqref="V32"/>
    </sheetView>
  </sheetViews>
  <sheetFormatPr defaultRowHeight="14.5" x14ac:dyDescent="0.35"/>
  <cols>
    <col min="1" max="1" width="21.90625" customWidth="1"/>
    <col min="2" max="3" width="5" customWidth="1"/>
    <col min="4" max="4" width="5.26953125" customWidth="1"/>
    <col min="5" max="5" width="4.7265625" customWidth="1"/>
    <col min="6" max="6" width="5.26953125" customWidth="1"/>
    <col min="7" max="7" width="5.453125" customWidth="1"/>
    <col min="8" max="8" width="4.81640625" customWidth="1"/>
    <col min="9" max="9" width="5.26953125" customWidth="1"/>
    <col min="10" max="10" width="4.6328125" customWidth="1"/>
    <col min="11" max="11" width="4.90625" customWidth="1"/>
    <col min="12" max="12" width="5.1796875" customWidth="1"/>
    <col min="13" max="13" width="5.453125" customWidth="1"/>
    <col min="14" max="14" width="14.54296875" customWidth="1"/>
    <col min="15" max="15" width="12.36328125" customWidth="1"/>
    <col min="16" max="16" width="13.453125" customWidth="1"/>
  </cols>
  <sheetData>
    <row r="1" spans="1:16" x14ac:dyDescent="0.35">
      <c r="A1" s="244" t="s">
        <v>92</v>
      </c>
      <c r="B1" s="244"/>
      <c r="C1" s="244"/>
      <c r="D1" s="244"/>
      <c r="E1" s="244"/>
      <c r="F1" s="244"/>
      <c r="G1" s="244"/>
      <c r="H1" s="244"/>
      <c r="I1" s="244"/>
      <c r="J1" s="244"/>
      <c r="K1" s="244"/>
      <c r="L1" s="244"/>
      <c r="M1" s="244"/>
      <c r="N1" s="244"/>
      <c r="O1" s="244"/>
      <c r="P1" s="244"/>
    </row>
    <row r="2" spans="1:16" ht="14.5" customHeight="1" x14ac:dyDescent="0.35">
      <c r="A2" s="245" t="s">
        <v>78</v>
      </c>
      <c r="B2" s="246"/>
      <c r="C2" s="246"/>
      <c r="D2" s="246"/>
      <c r="E2" s="246"/>
      <c r="F2" s="246"/>
      <c r="G2" s="246"/>
      <c r="H2" s="246"/>
      <c r="I2" s="246"/>
      <c r="J2" s="246"/>
      <c r="K2" s="246"/>
      <c r="L2" s="246"/>
      <c r="M2" s="246"/>
      <c r="N2" s="246"/>
      <c r="O2" s="246"/>
      <c r="P2" s="246"/>
    </row>
    <row r="3" spans="1:16" x14ac:dyDescent="0.35">
      <c r="A3" s="247" t="s">
        <v>111</v>
      </c>
      <c r="B3" s="248" t="s">
        <v>112</v>
      </c>
      <c r="C3" s="249"/>
      <c r="D3" s="249"/>
      <c r="E3" s="249"/>
      <c r="F3" s="249"/>
      <c r="G3" s="249"/>
      <c r="H3" s="249"/>
      <c r="I3" s="249"/>
      <c r="J3" s="249"/>
      <c r="K3" s="249"/>
      <c r="L3" s="249"/>
      <c r="M3" s="250"/>
      <c r="N3" s="247" t="s">
        <v>1</v>
      </c>
      <c r="O3" s="254" t="s">
        <v>2</v>
      </c>
      <c r="P3" s="255" t="s">
        <v>85</v>
      </c>
    </row>
    <row r="4" spans="1:16" ht="21.5" customHeight="1" x14ac:dyDescent="0.35">
      <c r="A4" s="247"/>
      <c r="B4" s="251"/>
      <c r="C4" s="252"/>
      <c r="D4" s="252"/>
      <c r="E4" s="252"/>
      <c r="F4" s="252"/>
      <c r="G4" s="252"/>
      <c r="H4" s="252"/>
      <c r="I4" s="252"/>
      <c r="J4" s="252"/>
      <c r="K4" s="252"/>
      <c r="L4" s="252"/>
      <c r="M4" s="253"/>
      <c r="N4" s="247"/>
      <c r="O4" s="254"/>
      <c r="P4" s="255"/>
    </row>
    <row r="5" spans="1:16" ht="33" customHeight="1" x14ac:dyDescent="0.35">
      <c r="A5" s="247"/>
      <c r="B5" s="104" t="s">
        <v>3</v>
      </c>
      <c r="C5" s="104" t="s">
        <v>4</v>
      </c>
      <c r="D5" s="104" t="s">
        <v>5</v>
      </c>
      <c r="E5" s="104" t="s">
        <v>6</v>
      </c>
      <c r="F5" s="104" t="s">
        <v>7</v>
      </c>
      <c r="G5" s="104" t="s">
        <v>8</v>
      </c>
      <c r="H5" s="104" t="s">
        <v>9</v>
      </c>
      <c r="I5" s="104" t="s">
        <v>10</v>
      </c>
      <c r="J5" s="104" t="s">
        <v>11</v>
      </c>
      <c r="K5" s="104" t="s">
        <v>12</v>
      </c>
      <c r="L5" s="104" t="s">
        <v>13</v>
      </c>
      <c r="M5" s="104" t="s">
        <v>14</v>
      </c>
      <c r="N5" s="247"/>
      <c r="O5" s="254"/>
      <c r="P5" s="255"/>
    </row>
    <row r="6" spans="1:16" x14ac:dyDescent="0.35">
      <c r="A6" s="105" t="s">
        <v>15</v>
      </c>
      <c r="B6" s="105" t="s">
        <v>16</v>
      </c>
      <c r="C6" s="105" t="s">
        <v>17</v>
      </c>
      <c r="D6" s="105" t="s">
        <v>18</v>
      </c>
      <c r="E6" s="105" t="s">
        <v>19</v>
      </c>
      <c r="F6" s="105" t="s">
        <v>20</v>
      </c>
      <c r="G6" s="105" t="s">
        <v>21</v>
      </c>
      <c r="H6" s="105" t="s">
        <v>22</v>
      </c>
      <c r="I6" s="105" t="s">
        <v>23</v>
      </c>
      <c r="J6" s="105" t="s">
        <v>24</v>
      </c>
      <c r="K6" s="105" t="s">
        <v>25</v>
      </c>
      <c r="L6" s="105" t="s">
        <v>26</v>
      </c>
      <c r="M6" s="105" t="s">
        <v>27</v>
      </c>
      <c r="N6" s="105" t="s">
        <v>28</v>
      </c>
      <c r="O6" s="105" t="s">
        <v>29</v>
      </c>
      <c r="P6" s="106" t="s">
        <v>30</v>
      </c>
    </row>
    <row r="7" spans="1:16" x14ac:dyDescent="0.35">
      <c r="A7" s="107" t="s">
        <v>93</v>
      </c>
      <c r="B7" s="108">
        <v>1</v>
      </c>
      <c r="C7" s="108"/>
      <c r="D7" s="108"/>
      <c r="E7" s="108"/>
      <c r="F7" s="108"/>
      <c r="G7" s="108"/>
      <c r="H7" s="108"/>
      <c r="I7" s="108"/>
      <c r="J7" s="108"/>
      <c r="K7" s="108"/>
      <c r="L7" s="108"/>
      <c r="M7" s="108"/>
      <c r="N7" s="108">
        <v>12</v>
      </c>
      <c r="O7" s="109">
        <f>SUM(B7:M7)</f>
        <v>1</v>
      </c>
      <c r="P7" s="110">
        <f>O7/N7*100</f>
        <v>8.3333333333333321</v>
      </c>
    </row>
    <row r="8" spans="1:16" x14ac:dyDescent="0.35">
      <c r="A8" s="107" t="s">
        <v>94</v>
      </c>
      <c r="B8" s="108">
        <v>1</v>
      </c>
      <c r="C8" s="108">
        <v>1</v>
      </c>
      <c r="D8" s="108">
        <v>1</v>
      </c>
      <c r="E8" s="108">
        <v>1</v>
      </c>
      <c r="F8" s="108">
        <v>1</v>
      </c>
      <c r="G8" s="108">
        <v>1</v>
      </c>
      <c r="H8" s="108">
        <v>1</v>
      </c>
      <c r="I8" s="108">
        <v>1</v>
      </c>
      <c r="J8" s="108">
        <v>1</v>
      </c>
      <c r="K8" s="108">
        <v>1</v>
      </c>
      <c r="L8" s="108">
        <v>1</v>
      </c>
      <c r="M8" s="108">
        <v>1</v>
      </c>
      <c r="N8" s="108">
        <v>12</v>
      </c>
      <c r="O8" s="109">
        <f>SUM(B8:M8)</f>
        <v>12</v>
      </c>
      <c r="P8" s="110">
        <f>O8/N8*100</f>
        <v>100</v>
      </c>
    </row>
    <row r="9" spans="1:16" x14ac:dyDescent="0.35">
      <c r="A9" s="107" t="s">
        <v>95</v>
      </c>
      <c r="B9" s="108">
        <v>0</v>
      </c>
      <c r="C9" s="108">
        <v>1</v>
      </c>
      <c r="D9" s="108"/>
      <c r="E9" s="108"/>
      <c r="F9" s="108"/>
      <c r="G9" s="108"/>
      <c r="H9" s="108"/>
      <c r="I9" s="108">
        <v>1</v>
      </c>
      <c r="J9" s="108"/>
      <c r="K9" s="108">
        <v>1</v>
      </c>
      <c r="L9" s="108"/>
      <c r="M9" s="108"/>
      <c r="N9" s="108">
        <v>12</v>
      </c>
      <c r="O9" s="109">
        <f t="shared" ref="O9:O16" si="0">SUM(B9:M9)</f>
        <v>3</v>
      </c>
      <c r="P9" s="110">
        <f>O9/N9*100</f>
        <v>25</v>
      </c>
    </row>
    <row r="10" spans="1:16" x14ac:dyDescent="0.35">
      <c r="A10" s="107" t="s">
        <v>96</v>
      </c>
      <c r="B10" s="108">
        <v>0</v>
      </c>
      <c r="C10" s="108">
        <v>0</v>
      </c>
      <c r="D10" s="108">
        <v>1</v>
      </c>
      <c r="E10" s="108"/>
      <c r="F10" s="108"/>
      <c r="G10" s="108"/>
      <c r="H10" s="108"/>
      <c r="I10" s="108"/>
      <c r="J10" s="108">
        <v>1</v>
      </c>
      <c r="K10" s="108"/>
      <c r="L10" s="108"/>
      <c r="M10" s="108"/>
      <c r="N10" s="108">
        <v>12</v>
      </c>
      <c r="O10" s="109">
        <f>SUM(B10:M10)</f>
        <v>2</v>
      </c>
      <c r="P10" s="114">
        <v>17</v>
      </c>
    </row>
    <row r="11" spans="1:16" x14ac:dyDescent="0.35">
      <c r="A11" s="107" t="s">
        <v>97</v>
      </c>
      <c r="B11" s="108"/>
      <c r="C11" s="108"/>
      <c r="D11" s="108"/>
      <c r="E11" s="108">
        <v>1</v>
      </c>
      <c r="F11" s="108"/>
      <c r="G11" s="108"/>
      <c r="H11" s="108"/>
      <c r="I11" s="108"/>
      <c r="J11" s="108"/>
      <c r="K11" s="108"/>
      <c r="L11" s="108"/>
      <c r="M11" s="108"/>
      <c r="N11" s="108">
        <v>12</v>
      </c>
      <c r="O11" s="109">
        <f t="shared" si="0"/>
        <v>1</v>
      </c>
      <c r="P11" s="114">
        <f>O11/N11*100</f>
        <v>8.3333333333333321</v>
      </c>
    </row>
    <row r="12" spans="1:16" x14ac:dyDescent="0.35">
      <c r="A12" s="107" t="s">
        <v>98</v>
      </c>
      <c r="B12" s="108"/>
      <c r="C12" s="108"/>
      <c r="D12" s="108"/>
      <c r="E12" s="108"/>
      <c r="F12" s="108">
        <v>1</v>
      </c>
      <c r="G12" s="108"/>
      <c r="H12" s="108"/>
      <c r="I12" s="108"/>
      <c r="J12" s="108"/>
      <c r="K12" s="108"/>
      <c r="L12" s="108"/>
      <c r="M12" s="108"/>
      <c r="N12" s="108">
        <v>12</v>
      </c>
      <c r="O12" s="109">
        <f t="shared" si="0"/>
        <v>1</v>
      </c>
      <c r="P12" s="110">
        <f t="shared" ref="P12:P15" si="1">O12/N12*100</f>
        <v>8.3333333333333321</v>
      </c>
    </row>
    <row r="13" spans="1:16" x14ac:dyDescent="0.35">
      <c r="A13" s="107" t="s">
        <v>99</v>
      </c>
      <c r="B13" s="108"/>
      <c r="C13" s="108"/>
      <c r="D13" s="108"/>
      <c r="E13" s="108"/>
      <c r="F13" s="108"/>
      <c r="G13" s="108">
        <v>1</v>
      </c>
      <c r="H13" s="108"/>
      <c r="I13" s="108"/>
      <c r="J13" s="108"/>
      <c r="K13" s="108"/>
      <c r="L13" s="108"/>
      <c r="M13" s="108"/>
      <c r="N13" s="108">
        <v>12</v>
      </c>
      <c r="O13" s="109">
        <f t="shared" si="0"/>
        <v>1</v>
      </c>
      <c r="P13" s="110">
        <f t="shared" si="1"/>
        <v>8.3333333333333321</v>
      </c>
    </row>
    <row r="14" spans="1:16" x14ac:dyDescent="0.35">
      <c r="A14" s="107" t="s">
        <v>100</v>
      </c>
      <c r="B14" s="108"/>
      <c r="C14" s="108"/>
      <c r="D14" s="108"/>
      <c r="E14" s="108"/>
      <c r="F14" s="108"/>
      <c r="G14" s="108"/>
      <c r="H14" s="108">
        <v>1</v>
      </c>
      <c r="I14" s="108"/>
      <c r="J14" s="108"/>
      <c r="K14" s="108"/>
      <c r="L14" s="108"/>
      <c r="M14" s="108"/>
      <c r="N14" s="108">
        <v>12</v>
      </c>
      <c r="O14" s="109">
        <f t="shared" si="0"/>
        <v>1</v>
      </c>
      <c r="P14" s="110">
        <f t="shared" si="1"/>
        <v>8.3333333333333321</v>
      </c>
    </row>
    <row r="15" spans="1:16" x14ac:dyDescent="0.35">
      <c r="A15" s="107" t="s">
        <v>32</v>
      </c>
      <c r="B15" s="108"/>
      <c r="C15" s="108"/>
      <c r="D15" s="108"/>
      <c r="E15" s="108"/>
      <c r="F15" s="108"/>
      <c r="G15" s="108"/>
      <c r="H15" s="108"/>
      <c r="I15" s="108"/>
      <c r="J15" s="108"/>
      <c r="K15" s="108"/>
      <c r="L15" s="108"/>
      <c r="M15" s="108"/>
      <c r="N15" s="108">
        <v>12</v>
      </c>
      <c r="O15" s="109">
        <f t="shared" si="0"/>
        <v>0</v>
      </c>
      <c r="P15" s="110">
        <f t="shared" si="1"/>
        <v>0</v>
      </c>
    </row>
    <row r="16" spans="1:16" x14ac:dyDescent="0.35">
      <c r="A16" s="107" t="s">
        <v>33</v>
      </c>
      <c r="B16" s="108"/>
      <c r="C16" s="108"/>
      <c r="D16" s="108"/>
      <c r="E16" s="108"/>
      <c r="F16" s="108"/>
      <c r="G16" s="108"/>
      <c r="H16" s="108"/>
      <c r="I16" s="108"/>
      <c r="J16" s="108"/>
      <c r="K16" s="108"/>
      <c r="L16" s="108"/>
      <c r="M16" s="108"/>
      <c r="N16" s="108">
        <v>12</v>
      </c>
      <c r="O16" s="109">
        <f t="shared" si="0"/>
        <v>0</v>
      </c>
      <c r="P16" s="110">
        <f>O16/N16*100</f>
        <v>0</v>
      </c>
    </row>
    <row r="17" spans="1:16" x14ac:dyDescent="0.35">
      <c r="A17" s="111" t="s">
        <v>34</v>
      </c>
      <c r="B17" s="111">
        <f t="shared" ref="B17:O17" si="2">SUM(B7:B16)</f>
        <v>2</v>
      </c>
      <c r="C17" s="111">
        <f t="shared" si="2"/>
        <v>2</v>
      </c>
      <c r="D17" s="111">
        <f t="shared" si="2"/>
        <v>2</v>
      </c>
      <c r="E17" s="111">
        <f t="shared" si="2"/>
        <v>2</v>
      </c>
      <c r="F17" s="111">
        <f t="shared" si="2"/>
        <v>2</v>
      </c>
      <c r="G17" s="111">
        <f t="shared" si="2"/>
        <v>2</v>
      </c>
      <c r="H17" s="111">
        <f t="shared" si="2"/>
        <v>2</v>
      </c>
      <c r="I17" s="111">
        <f t="shared" si="2"/>
        <v>2</v>
      </c>
      <c r="J17" s="111">
        <f t="shared" si="2"/>
        <v>2</v>
      </c>
      <c r="K17" s="111">
        <f t="shared" si="2"/>
        <v>2</v>
      </c>
      <c r="L17" s="111">
        <f t="shared" si="2"/>
        <v>1</v>
      </c>
      <c r="M17" s="111">
        <f t="shared" si="2"/>
        <v>1</v>
      </c>
      <c r="N17" s="111">
        <f t="shared" si="2"/>
        <v>120</v>
      </c>
      <c r="O17" s="109">
        <f t="shared" si="2"/>
        <v>22</v>
      </c>
      <c r="P17" s="110">
        <f>O17/N17*100</f>
        <v>18.333333333333332</v>
      </c>
    </row>
    <row r="18" spans="1:16" x14ac:dyDescent="0.35">
      <c r="A18" s="234" t="s">
        <v>35</v>
      </c>
      <c r="B18" s="235"/>
      <c r="C18" s="235"/>
      <c r="D18" s="235"/>
      <c r="E18" s="235"/>
      <c r="F18" s="235"/>
      <c r="G18" s="235"/>
      <c r="H18" s="235"/>
      <c r="I18" s="235"/>
      <c r="J18" s="235"/>
      <c r="K18" s="235"/>
      <c r="L18" s="235"/>
      <c r="M18" s="235"/>
      <c r="N18" s="236"/>
      <c r="O18" s="188" t="s">
        <v>36</v>
      </c>
      <c r="P18" s="240"/>
    </row>
    <row r="19" spans="1:16" x14ac:dyDescent="0.35">
      <c r="A19" s="237"/>
      <c r="B19" s="238"/>
      <c r="C19" s="238"/>
      <c r="D19" s="238"/>
      <c r="E19" s="238"/>
      <c r="F19" s="238"/>
      <c r="G19" s="238"/>
      <c r="H19" s="238"/>
      <c r="I19" s="238"/>
      <c r="J19" s="238"/>
      <c r="K19" s="238"/>
      <c r="L19" s="238"/>
      <c r="M19" s="238"/>
      <c r="N19" s="239"/>
      <c r="O19" s="112" t="s">
        <v>37</v>
      </c>
      <c r="P19" s="113" t="s">
        <v>38</v>
      </c>
    </row>
    <row r="20" spans="1:16" x14ac:dyDescent="0.35">
      <c r="A20" s="190" t="s">
        <v>103</v>
      </c>
      <c r="B20" s="190"/>
      <c r="C20" s="190"/>
      <c r="D20" s="190"/>
      <c r="E20" s="190"/>
      <c r="F20" s="190"/>
      <c r="G20" s="190"/>
      <c r="H20" s="190"/>
      <c r="I20" s="190"/>
      <c r="J20" s="190"/>
      <c r="K20" s="190"/>
      <c r="L20" s="190"/>
      <c r="M20" s="190"/>
      <c r="N20" s="191"/>
      <c r="O20" s="110">
        <f>COUNTIFS(P7:P16,"&gt;=75",P7:P16,"&lt;=90")</f>
        <v>0</v>
      </c>
      <c r="P20" s="110">
        <f>O20/O24*100</f>
        <v>0</v>
      </c>
    </row>
    <row r="21" spans="1:16" x14ac:dyDescent="0.35">
      <c r="A21" s="192" t="s">
        <v>104</v>
      </c>
      <c r="B21" s="193"/>
      <c r="C21" s="193"/>
      <c r="D21" s="193"/>
      <c r="E21" s="193"/>
      <c r="F21" s="193"/>
      <c r="G21" s="193"/>
      <c r="H21" s="193"/>
      <c r="I21" s="193"/>
      <c r="J21" s="193"/>
      <c r="K21" s="193"/>
      <c r="L21" s="193"/>
      <c r="M21" s="193"/>
      <c r="N21" s="194"/>
      <c r="O21" s="109">
        <f>COUNTIFS(P7:P16,"&lt;=75")</f>
        <v>9</v>
      </c>
      <c r="P21" s="114">
        <f>O21/O24*100</f>
        <v>90</v>
      </c>
    </row>
    <row r="22" spans="1:16" x14ac:dyDescent="0.35">
      <c r="A22" s="195" t="s">
        <v>102</v>
      </c>
      <c r="B22" s="196"/>
      <c r="C22" s="196"/>
      <c r="D22" s="196"/>
      <c r="E22" s="196"/>
      <c r="F22" s="196"/>
      <c r="G22" s="196"/>
      <c r="H22" s="196"/>
      <c r="I22" s="196"/>
      <c r="J22" s="196"/>
      <c r="K22" s="196"/>
      <c r="L22" s="196"/>
      <c r="M22" s="196"/>
      <c r="N22" s="197"/>
      <c r="O22" s="109">
        <f>COUNTIFS(P7:P16,"&gt;=90.",P7:P16,"&lt;=100.")</f>
        <v>1</v>
      </c>
      <c r="P22" s="110">
        <f>O22/O24*100</f>
        <v>10</v>
      </c>
    </row>
    <row r="23" spans="1:16" x14ac:dyDescent="0.35">
      <c r="A23" s="241" t="s">
        <v>105</v>
      </c>
      <c r="B23" s="242"/>
      <c r="C23" s="242"/>
      <c r="D23" s="242"/>
      <c r="E23" s="242"/>
      <c r="F23" s="242"/>
      <c r="G23" s="242"/>
      <c r="H23" s="242"/>
      <c r="I23" s="242"/>
      <c r="J23" s="242"/>
      <c r="K23" s="242"/>
      <c r="L23" s="242"/>
      <c r="M23" s="242"/>
      <c r="N23" s="243"/>
      <c r="O23" s="109">
        <f>COUNTIFS(P7:P16,"&gt;100")</f>
        <v>0</v>
      </c>
      <c r="P23" s="110">
        <f>O23/O24*100</f>
        <v>0</v>
      </c>
    </row>
    <row r="24" spans="1:16" x14ac:dyDescent="0.35">
      <c r="A24" s="223" t="s">
        <v>154</v>
      </c>
      <c r="B24" s="223"/>
      <c r="C24" s="223"/>
      <c r="D24" s="223"/>
      <c r="E24" s="223"/>
      <c r="F24" s="223"/>
      <c r="G24" s="223"/>
      <c r="H24" s="223"/>
      <c r="I24" s="223"/>
      <c r="J24" s="223"/>
      <c r="K24" s="223"/>
      <c r="L24" s="223"/>
      <c r="M24" s="223"/>
      <c r="N24" s="223"/>
      <c r="O24" s="115">
        <f>SUM(O20:O23)</f>
        <v>10</v>
      </c>
      <c r="P24" s="116"/>
    </row>
    <row r="25" spans="1:16" x14ac:dyDescent="0.35">
      <c r="A25" s="233"/>
      <c r="B25" s="233"/>
      <c r="C25" s="233"/>
      <c r="D25" s="233"/>
      <c r="E25" s="233"/>
      <c r="F25" s="233"/>
      <c r="G25" s="233"/>
      <c r="H25" s="233"/>
      <c r="I25" s="233"/>
      <c r="J25" s="233"/>
      <c r="K25" s="233"/>
      <c r="L25" s="233"/>
      <c r="M25" s="233"/>
      <c r="N25" s="233"/>
      <c r="P25" s="2"/>
    </row>
    <row r="26" spans="1:16" x14ac:dyDescent="0.35">
      <c r="A26" s="3" t="s">
        <v>82</v>
      </c>
      <c r="B26" s="3"/>
      <c r="C26" s="3"/>
      <c r="D26" s="3"/>
      <c r="E26" s="3"/>
      <c r="F26" s="3"/>
      <c r="G26" s="3"/>
      <c r="H26" s="3"/>
      <c r="I26" s="3"/>
      <c r="J26" s="3"/>
      <c r="K26" s="3"/>
      <c r="L26" s="3"/>
      <c r="M26" s="3"/>
      <c r="N26" s="3"/>
      <c r="O26" s="3"/>
      <c r="P26" s="4"/>
    </row>
  </sheetData>
  <protectedRanges>
    <protectedRange algorithmName="SHA-512" hashValue="xxv6OWFNpE+QtvTS5Y7lCTYclXYEojwPTOhzyYWJUQUIvc7GNowlsIVEc5j5S0F6EOKLCQr4eGL9O/diUFaDlA==" saltValue="tMEwDDNASrHQsURbVYGGVQ==" spinCount="100000" sqref="O7:P24" name="Range1_2"/>
  </protectedRanges>
  <mergeCells count="15">
    <mergeCell ref="A1:P1"/>
    <mergeCell ref="A2:P2"/>
    <mergeCell ref="A3:A5"/>
    <mergeCell ref="B3:M4"/>
    <mergeCell ref="N3:N5"/>
    <mergeCell ref="O3:O5"/>
    <mergeCell ref="P3:P5"/>
    <mergeCell ref="A24:N24"/>
    <mergeCell ref="A25:N25"/>
    <mergeCell ref="A18:N19"/>
    <mergeCell ref="O18:P18"/>
    <mergeCell ref="A20:N20"/>
    <mergeCell ref="A21:N21"/>
    <mergeCell ref="A22:N22"/>
    <mergeCell ref="A23:N23"/>
  </mergeCells>
  <conditionalFormatting sqref="P7:P16">
    <cfRule type="cellIs" dxfId="14" priority="1" operator="between">
      <formula>90</formula>
      <formula>100</formula>
    </cfRule>
    <cfRule type="cellIs" dxfId="13" priority="2" operator="between">
      <formula>75</formula>
      <formula>90</formula>
    </cfRule>
    <cfRule type="cellIs" dxfId="12" priority="4" operator="lessThan">
      <formula>75</formula>
    </cfRule>
    <cfRule type="cellIs" dxfId="11" priority="5" operator="greaterThan">
      <formula>100</formula>
    </cfRule>
  </conditionalFormatting>
  <conditionalFormatting sqref="S13">
    <cfRule type="cellIs" dxfId="10" priority="6" operator="greaterThan">
      <formula>100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5"/>
  </sheetPr>
  <dimension ref="A1:P36"/>
  <sheetViews>
    <sheetView topLeftCell="A3" zoomScale="70" zoomScaleNormal="70" workbookViewId="0">
      <selection activeCell="O7" sqref="O7"/>
    </sheetView>
  </sheetViews>
  <sheetFormatPr defaultRowHeight="14" x14ac:dyDescent="0.3"/>
  <cols>
    <col min="1" max="1" width="18.54296875" style="117" customWidth="1"/>
    <col min="2" max="2" width="17.81640625" style="117" customWidth="1"/>
    <col min="3" max="3" width="4.7265625" style="117" bestFit="1" customWidth="1"/>
    <col min="4" max="4" width="5.26953125" style="117" customWidth="1"/>
    <col min="5" max="5" width="5.26953125" style="117" bestFit="1" customWidth="1"/>
    <col min="6" max="6" width="4.81640625" style="117" bestFit="1" customWidth="1"/>
    <col min="7" max="7" width="5.36328125" style="117" bestFit="1" customWidth="1"/>
    <col min="8" max="8" width="4.90625" style="117" bestFit="1" customWidth="1"/>
    <col min="9" max="9" width="4.26953125" style="117" bestFit="1" customWidth="1"/>
    <col min="10" max="10" width="5.08984375" style="117" bestFit="1" customWidth="1"/>
    <col min="11" max="11" width="4.7265625" style="117" bestFit="1" customWidth="1"/>
    <col min="12" max="12" width="4.54296875" style="117" bestFit="1" customWidth="1"/>
    <col min="13" max="13" width="5" style="117" bestFit="1" customWidth="1"/>
    <col min="14" max="14" width="4.90625" style="117" bestFit="1" customWidth="1"/>
    <col min="15" max="15" width="20.26953125" style="117" customWidth="1"/>
    <col min="16" max="16" width="14.453125" style="117" customWidth="1"/>
    <col min="17" max="16384" width="8.7265625" style="117"/>
  </cols>
  <sheetData>
    <row r="1" spans="1:16" ht="14.5" customHeight="1" x14ac:dyDescent="0.3">
      <c r="A1" s="198" t="s">
        <v>39</v>
      </c>
      <c r="B1" s="198"/>
      <c r="C1" s="198"/>
      <c r="D1" s="198"/>
      <c r="E1" s="198"/>
      <c r="F1" s="198"/>
      <c r="G1" s="198"/>
      <c r="H1" s="198"/>
      <c r="I1" s="198"/>
      <c r="J1" s="198"/>
      <c r="K1" s="198"/>
      <c r="L1" s="198"/>
      <c r="M1" s="198"/>
      <c r="N1" s="198"/>
      <c r="O1" s="198"/>
      <c r="P1" s="198"/>
    </row>
    <row r="2" spans="1:16" ht="14.5" customHeight="1" x14ac:dyDescent="0.3">
      <c r="A2" s="198" t="s">
        <v>40</v>
      </c>
      <c r="B2" s="198"/>
      <c r="C2" s="198"/>
      <c r="D2" s="198"/>
      <c r="E2" s="198"/>
      <c r="F2" s="198"/>
      <c r="G2" s="198"/>
      <c r="H2" s="198"/>
      <c r="I2" s="198"/>
      <c r="J2" s="198"/>
      <c r="K2" s="198"/>
      <c r="L2" s="198"/>
      <c r="M2" s="198"/>
      <c r="N2" s="198"/>
      <c r="O2" s="198"/>
      <c r="P2" s="198"/>
    </row>
    <row r="3" spans="1:16" ht="69.5" customHeight="1" x14ac:dyDescent="0.3">
      <c r="A3" s="230" t="s">
        <v>110</v>
      </c>
      <c r="B3" s="231" t="s">
        <v>41</v>
      </c>
      <c r="C3" s="230" t="s">
        <v>80</v>
      </c>
      <c r="D3" s="230"/>
      <c r="E3" s="230"/>
      <c r="F3" s="230"/>
      <c r="G3" s="230"/>
      <c r="H3" s="230"/>
      <c r="I3" s="230"/>
      <c r="J3" s="230"/>
      <c r="K3" s="230"/>
      <c r="L3" s="230"/>
      <c r="M3" s="230"/>
      <c r="N3" s="230"/>
      <c r="O3" s="231" t="s">
        <v>42</v>
      </c>
      <c r="P3" s="160" t="s">
        <v>83</v>
      </c>
    </row>
    <row r="4" spans="1:16" x14ac:dyDescent="0.3">
      <c r="A4" s="230"/>
      <c r="B4" s="231"/>
      <c r="C4" s="118" t="s">
        <v>3</v>
      </c>
      <c r="D4" s="118" t="s">
        <v>4</v>
      </c>
      <c r="E4" s="118" t="s">
        <v>5</v>
      </c>
      <c r="F4" s="118" t="s">
        <v>6</v>
      </c>
      <c r="G4" s="118" t="s">
        <v>7</v>
      </c>
      <c r="H4" s="118" t="s">
        <v>8</v>
      </c>
      <c r="I4" s="118" t="s">
        <v>9</v>
      </c>
      <c r="J4" s="118" t="s">
        <v>10</v>
      </c>
      <c r="K4" s="118" t="s">
        <v>11</v>
      </c>
      <c r="L4" s="118" t="s">
        <v>12</v>
      </c>
      <c r="M4" s="118" t="s">
        <v>13</v>
      </c>
      <c r="N4" s="118" t="s">
        <v>14</v>
      </c>
      <c r="O4" s="231"/>
      <c r="P4" s="161"/>
    </row>
    <row r="5" spans="1:16" x14ac:dyDescent="0.3">
      <c r="A5" s="57" t="s">
        <v>15</v>
      </c>
      <c r="B5" s="57" t="s">
        <v>16</v>
      </c>
      <c r="C5" s="57" t="s">
        <v>43</v>
      </c>
      <c r="D5" s="57" t="s">
        <v>18</v>
      </c>
      <c r="E5" s="57" t="s">
        <v>19</v>
      </c>
      <c r="F5" s="57" t="s">
        <v>44</v>
      </c>
      <c r="G5" s="57" t="s">
        <v>21</v>
      </c>
      <c r="H5" s="57" t="s">
        <v>22</v>
      </c>
      <c r="I5" s="57" t="s">
        <v>23</v>
      </c>
      <c r="J5" s="57" t="s">
        <v>24</v>
      </c>
      <c r="K5" s="57" t="s">
        <v>25</v>
      </c>
      <c r="L5" s="57" t="s">
        <v>26</v>
      </c>
      <c r="M5" s="57" t="s">
        <v>27</v>
      </c>
      <c r="N5" s="57" t="s">
        <v>28</v>
      </c>
      <c r="O5" s="57" t="s">
        <v>29</v>
      </c>
      <c r="P5" s="57" t="s">
        <v>30</v>
      </c>
    </row>
    <row r="6" spans="1:16" x14ac:dyDescent="0.3">
      <c r="A6" s="93" t="str">
        <f>'A. Reporting Completeness Rate'!A7</f>
        <v>វាលអង្គពពេល</v>
      </c>
      <c r="B6" s="59">
        <f>'A. Reporting Completeness Rate'!O7</f>
        <v>1</v>
      </c>
      <c r="C6" s="108">
        <v>1</v>
      </c>
      <c r="D6" s="108"/>
      <c r="E6" s="108"/>
      <c r="F6" s="108"/>
      <c r="G6" s="108"/>
      <c r="H6" s="108"/>
      <c r="I6" s="108"/>
      <c r="J6" s="108"/>
      <c r="K6" s="108"/>
      <c r="L6" s="108"/>
      <c r="M6" s="108"/>
      <c r="N6" s="108"/>
      <c r="O6" s="80">
        <f>SUM(N6+M6+L6+K6+J6+I6+G6+F6+E6+D6+C6)</f>
        <v>1</v>
      </c>
      <c r="P6" s="80">
        <f>O6/B6*100</f>
        <v>100</v>
      </c>
    </row>
    <row r="7" spans="1:16" x14ac:dyDescent="0.3">
      <c r="A7" s="93" t="str">
        <f>'A. Reporting Completeness Rate'!A8</f>
        <v>ពោធិ៍មាស</v>
      </c>
      <c r="B7" s="59">
        <f>'A. Reporting Completeness Rate'!O8</f>
        <v>12</v>
      </c>
      <c r="C7" s="108">
        <v>1</v>
      </c>
      <c r="D7" s="108">
        <v>1</v>
      </c>
      <c r="E7" s="108">
        <v>1</v>
      </c>
      <c r="F7" s="108">
        <v>1</v>
      </c>
      <c r="G7" s="108">
        <v>1</v>
      </c>
      <c r="H7" s="108">
        <v>1</v>
      </c>
      <c r="I7" s="108">
        <v>1</v>
      </c>
      <c r="J7" s="108">
        <v>1</v>
      </c>
      <c r="K7" s="108">
        <v>1</v>
      </c>
      <c r="L7" s="108">
        <v>1</v>
      </c>
      <c r="M7" s="108">
        <v>1</v>
      </c>
      <c r="N7" s="108">
        <v>1</v>
      </c>
      <c r="O7" s="80">
        <f>SUM(N7+M7+L7+K7+J7+I7+H7+G7+F7+E7+D7+C7)</f>
        <v>12</v>
      </c>
      <c r="P7" s="80">
        <f>O7/B7*100</f>
        <v>100</v>
      </c>
    </row>
    <row r="8" spans="1:16" x14ac:dyDescent="0.3">
      <c r="A8" s="93" t="str">
        <f>'A. Reporting Completeness Rate'!A9</f>
        <v>និទាន</v>
      </c>
      <c r="B8" s="59">
        <f>'A. Reporting Completeness Rate'!O9</f>
        <v>3</v>
      </c>
      <c r="C8" s="108">
        <v>0</v>
      </c>
      <c r="D8" s="108">
        <v>1</v>
      </c>
      <c r="E8" s="108"/>
      <c r="F8" s="108"/>
      <c r="G8" s="108"/>
      <c r="H8" s="108"/>
      <c r="I8" s="108"/>
      <c r="J8" s="108">
        <v>1</v>
      </c>
      <c r="K8" s="108"/>
      <c r="L8" s="108">
        <v>1</v>
      </c>
      <c r="M8" s="108"/>
      <c r="N8" s="108"/>
      <c r="O8" s="80">
        <f t="shared" ref="O8:O15" si="0">SUM(N8+M8+L8+K8+J8+I8+H8+G8+F8+E8+D8+C8)</f>
        <v>3</v>
      </c>
      <c r="P8" s="80">
        <f t="shared" ref="P8:P14" si="1">O8/B8*100</f>
        <v>100</v>
      </c>
    </row>
    <row r="9" spans="1:16" x14ac:dyDescent="0.3">
      <c r="A9" s="93" t="str">
        <f>'A. Reporting Completeness Rate'!A10</f>
        <v>ស្វាយចចប</v>
      </c>
      <c r="B9" s="59">
        <f>'A. Reporting Completeness Rate'!O10</f>
        <v>2</v>
      </c>
      <c r="C9" s="108">
        <v>0</v>
      </c>
      <c r="D9" s="108">
        <v>0</v>
      </c>
      <c r="E9" s="108">
        <v>1</v>
      </c>
      <c r="F9" s="108"/>
      <c r="G9" s="108"/>
      <c r="H9" s="108"/>
      <c r="I9" s="108"/>
      <c r="J9" s="108"/>
      <c r="K9" s="108">
        <v>1</v>
      </c>
      <c r="L9" s="108"/>
      <c r="M9" s="108"/>
      <c r="N9" s="108"/>
      <c r="O9" s="80">
        <f t="shared" si="0"/>
        <v>2</v>
      </c>
      <c r="P9" s="80">
        <f>O9/B9*100</f>
        <v>100</v>
      </c>
    </row>
    <row r="10" spans="1:16" x14ac:dyDescent="0.3">
      <c r="A10" s="93" t="str">
        <f>'A. Reporting Completeness Rate'!A11</f>
        <v>កក់ព្រះខែ</v>
      </c>
      <c r="B10" s="59">
        <f>'A. Reporting Completeness Rate'!O11</f>
        <v>1</v>
      </c>
      <c r="C10" s="108"/>
      <c r="D10" s="108"/>
      <c r="E10" s="108"/>
      <c r="F10" s="108">
        <v>1</v>
      </c>
      <c r="G10" s="108"/>
      <c r="H10" s="108"/>
      <c r="I10" s="108"/>
      <c r="J10" s="108"/>
      <c r="K10" s="108"/>
      <c r="L10" s="108"/>
      <c r="M10" s="108"/>
      <c r="N10" s="108"/>
      <c r="O10" s="80">
        <f t="shared" si="0"/>
        <v>1</v>
      </c>
      <c r="P10" s="80">
        <f t="shared" si="1"/>
        <v>100</v>
      </c>
    </row>
    <row r="11" spans="1:16" x14ac:dyDescent="0.3">
      <c r="A11" s="93" t="str">
        <f>'A. Reporting Completeness Rate'!A12</f>
        <v>ពោធិ៍ចំរើន</v>
      </c>
      <c r="B11" s="59">
        <f>'A. Reporting Completeness Rate'!O12</f>
        <v>1</v>
      </c>
      <c r="C11" s="108"/>
      <c r="D11" s="108"/>
      <c r="E11" s="108"/>
      <c r="F11" s="108"/>
      <c r="G11" s="108">
        <v>1</v>
      </c>
      <c r="H11" s="108"/>
      <c r="I11" s="108"/>
      <c r="J11" s="108"/>
      <c r="K11" s="108"/>
      <c r="L11" s="108"/>
      <c r="M11" s="108"/>
      <c r="N11" s="108"/>
      <c r="O11" s="80">
        <f t="shared" si="0"/>
        <v>1</v>
      </c>
      <c r="P11" s="80">
        <f t="shared" si="1"/>
        <v>100</v>
      </c>
    </row>
    <row r="12" spans="1:16" x14ac:dyDescent="0.3">
      <c r="A12" s="93" t="str">
        <f>'A. Reporting Completeness Rate'!A13</f>
        <v>ព្រៃញាតិ</v>
      </c>
      <c r="B12" s="59">
        <f>'A. Reporting Completeness Rate'!O13</f>
        <v>1</v>
      </c>
      <c r="C12" s="108"/>
      <c r="D12" s="108"/>
      <c r="E12" s="108"/>
      <c r="F12" s="108"/>
      <c r="G12" s="108"/>
      <c r="H12" s="108">
        <v>1</v>
      </c>
      <c r="I12" s="108"/>
      <c r="J12" s="108"/>
      <c r="K12" s="108"/>
      <c r="L12" s="108"/>
      <c r="M12" s="108"/>
      <c r="N12" s="108"/>
      <c r="O12" s="80">
        <f t="shared" si="0"/>
        <v>1</v>
      </c>
      <c r="P12" s="80">
        <f>O12/B12*100</f>
        <v>100</v>
      </c>
    </row>
    <row r="13" spans="1:16" x14ac:dyDescent="0.3">
      <c r="A13" s="93" t="str">
        <f>'A. Reporting Completeness Rate'!A14</f>
        <v>ពោធិ៍អង្រ្កង</v>
      </c>
      <c r="B13" s="59">
        <f>'A. Reporting Completeness Rate'!O14</f>
        <v>1</v>
      </c>
      <c r="C13" s="108"/>
      <c r="D13" s="108"/>
      <c r="E13" s="108"/>
      <c r="F13" s="108"/>
      <c r="G13" s="108"/>
      <c r="H13" s="108"/>
      <c r="I13" s="108">
        <v>1</v>
      </c>
      <c r="J13" s="108"/>
      <c r="K13" s="108"/>
      <c r="L13" s="108"/>
      <c r="M13" s="108"/>
      <c r="N13" s="108"/>
      <c r="O13" s="80">
        <f t="shared" si="0"/>
        <v>1</v>
      </c>
      <c r="P13" s="80">
        <f t="shared" si="1"/>
        <v>100</v>
      </c>
    </row>
    <row r="14" spans="1:16" x14ac:dyDescent="0.3">
      <c r="A14" s="93" t="str">
        <f>'A. Reporting Completeness Rate'!A15</f>
        <v>U</v>
      </c>
      <c r="B14" s="59">
        <f>'A. Reporting Completeness Rate'!O15</f>
        <v>0</v>
      </c>
      <c r="C14" s="108"/>
      <c r="D14" s="108"/>
      <c r="E14" s="108"/>
      <c r="F14" s="108"/>
      <c r="G14" s="108"/>
      <c r="H14" s="108"/>
      <c r="I14" s="108"/>
      <c r="J14" s="108"/>
      <c r="K14" s="108"/>
      <c r="L14" s="108"/>
      <c r="M14" s="108"/>
      <c r="N14" s="108"/>
      <c r="O14" s="80">
        <f t="shared" si="0"/>
        <v>0</v>
      </c>
      <c r="P14" s="80" t="e">
        <f t="shared" si="1"/>
        <v>#DIV/0!</v>
      </c>
    </row>
    <row r="15" spans="1:16" x14ac:dyDescent="0.3">
      <c r="A15" s="93" t="str">
        <f>'A. Reporting Completeness Rate'!A16</f>
        <v>V</v>
      </c>
      <c r="B15" s="59">
        <f>'A. Reporting Completeness Rate'!O16</f>
        <v>0</v>
      </c>
      <c r="C15" s="108"/>
      <c r="D15" s="108"/>
      <c r="E15" s="108"/>
      <c r="F15" s="108"/>
      <c r="G15" s="108"/>
      <c r="H15" s="108"/>
      <c r="I15" s="108"/>
      <c r="J15" s="108"/>
      <c r="K15" s="108"/>
      <c r="L15" s="108"/>
      <c r="M15" s="108"/>
      <c r="N15" s="108"/>
      <c r="O15" s="80">
        <f t="shared" si="0"/>
        <v>0</v>
      </c>
      <c r="P15" s="80" t="e">
        <f>O15/B15*100</f>
        <v>#DIV/0!</v>
      </c>
    </row>
    <row r="16" spans="1:16" x14ac:dyDescent="0.3">
      <c r="A16" s="53" t="s">
        <v>45</v>
      </c>
      <c r="B16" s="60">
        <f t="shared" ref="B16:N16" si="2">SUM(B6:B15)</f>
        <v>22</v>
      </c>
      <c r="C16" s="61">
        <f t="shared" si="2"/>
        <v>2</v>
      </c>
      <c r="D16" s="61">
        <f t="shared" si="2"/>
        <v>2</v>
      </c>
      <c r="E16" s="61">
        <f t="shared" si="2"/>
        <v>2</v>
      </c>
      <c r="F16" s="61">
        <f t="shared" si="2"/>
        <v>2</v>
      </c>
      <c r="G16" s="61">
        <f t="shared" si="2"/>
        <v>2</v>
      </c>
      <c r="H16" s="60">
        <f t="shared" si="2"/>
        <v>2</v>
      </c>
      <c r="I16" s="61">
        <f t="shared" si="2"/>
        <v>2</v>
      </c>
      <c r="J16" s="61">
        <f t="shared" si="2"/>
        <v>2</v>
      </c>
      <c r="K16" s="61">
        <f t="shared" si="2"/>
        <v>2</v>
      </c>
      <c r="L16" s="61">
        <f>SUM(L6:L15)</f>
        <v>2</v>
      </c>
      <c r="M16" s="60">
        <f t="shared" si="2"/>
        <v>1</v>
      </c>
      <c r="N16" s="60">
        <f t="shared" si="2"/>
        <v>1</v>
      </c>
      <c r="O16" s="61">
        <f>SUM(O6:O15)</f>
        <v>22</v>
      </c>
      <c r="P16" s="61">
        <f>O16/B16*100</f>
        <v>100</v>
      </c>
    </row>
    <row r="17" spans="1:16" x14ac:dyDescent="0.3">
      <c r="A17" s="198" t="s">
        <v>46</v>
      </c>
      <c r="B17" s="198"/>
      <c r="C17" s="198"/>
      <c r="D17" s="198"/>
      <c r="E17" s="198"/>
      <c r="F17" s="198"/>
      <c r="G17" s="198"/>
      <c r="H17" s="198"/>
      <c r="I17" s="198"/>
      <c r="J17" s="198"/>
      <c r="K17" s="198"/>
      <c r="L17" s="198"/>
      <c r="M17" s="198"/>
      <c r="N17" s="198"/>
      <c r="O17" s="198" t="s">
        <v>47</v>
      </c>
      <c r="P17" s="198"/>
    </row>
    <row r="18" spans="1:16" x14ac:dyDescent="0.3">
      <c r="A18" s="198"/>
      <c r="B18" s="198"/>
      <c r="C18" s="198"/>
      <c r="D18" s="198"/>
      <c r="E18" s="198"/>
      <c r="F18" s="198"/>
      <c r="G18" s="198"/>
      <c r="H18" s="198"/>
      <c r="I18" s="198"/>
      <c r="J18" s="198"/>
      <c r="K18" s="198"/>
      <c r="L18" s="198"/>
      <c r="M18" s="198"/>
      <c r="N18" s="198"/>
      <c r="O18" s="79" t="s">
        <v>48</v>
      </c>
      <c r="P18" s="79" t="s">
        <v>49</v>
      </c>
    </row>
    <row r="19" spans="1:16" ht="14.5" customHeight="1" x14ac:dyDescent="0.3">
      <c r="A19" s="199" t="s">
        <v>106</v>
      </c>
      <c r="B19" s="199"/>
      <c r="C19" s="199"/>
      <c r="D19" s="199"/>
      <c r="E19" s="199"/>
      <c r="F19" s="199"/>
      <c r="G19" s="199"/>
      <c r="H19" s="199"/>
      <c r="I19" s="199"/>
      <c r="J19" s="199"/>
      <c r="K19" s="199"/>
      <c r="L19" s="199"/>
      <c r="M19" s="199"/>
      <c r="N19" s="199"/>
      <c r="O19" s="52">
        <f>COUNTIFS(P6:P15,"&lt;=75")</f>
        <v>0</v>
      </c>
      <c r="P19" s="55">
        <f>(O19/O23*100)</f>
        <v>0</v>
      </c>
    </row>
    <row r="20" spans="1:16" ht="14.5" customHeight="1" x14ac:dyDescent="0.3">
      <c r="A20" s="200" t="s">
        <v>107</v>
      </c>
      <c r="B20" s="200"/>
      <c r="C20" s="200"/>
      <c r="D20" s="200"/>
      <c r="E20" s="200"/>
      <c r="F20" s="200"/>
      <c r="G20" s="200"/>
      <c r="H20" s="200"/>
      <c r="I20" s="200"/>
      <c r="J20" s="200"/>
      <c r="K20" s="200"/>
      <c r="L20" s="200"/>
      <c r="M20" s="200"/>
      <c r="N20" s="200"/>
      <c r="O20" s="119">
        <f>COUNTIFS(P6:P15,"&gt;75",P6:P15,"&lt;100")</f>
        <v>0</v>
      </c>
      <c r="P20" s="55">
        <f>(O20/O23*100)</f>
        <v>0</v>
      </c>
    </row>
    <row r="21" spans="1:16" ht="14.5" customHeight="1" x14ac:dyDescent="0.3">
      <c r="A21" s="201" t="s">
        <v>108</v>
      </c>
      <c r="B21" s="201"/>
      <c r="C21" s="201"/>
      <c r="D21" s="201"/>
      <c r="E21" s="201"/>
      <c r="F21" s="201"/>
      <c r="G21" s="201"/>
      <c r="H21" s="201"/>
      <c r="I21" s="201"/>
      <c r="J21" s="201"/>
      <c r="K21" s="201"/>
      <c r="L21" s="201"/>
      <c r="M21" s="201"/>
      <c r="N21" s="201"/>
      <c r="O21" s="52">
        <f>COUNTIFS(P6:P15,"=100")</f>
        <v>8</v>
      </c>
      <c r="P21" s="55">
        <f>(O21/O23*100)</f>
        <v>100</v>
      </c>
    </row>
    <row r="22" spans="1:16" x14ac:dyDescent="0.3">
      <c r="A22" s="256" t="s">
        <v>109</v>
      </c>
      <c r="B22" s="256"/>
      <c r="C22" s="256"/>
      <c r="D22" s="256"/>
      <c r="E22" s="256"/>
      <c r="F22" s="256"/>
      <c r="G22" s="256"/>
      <c r="H22" s="256"/>
      <c r="I22" s="256"/>
      <c r="J22" s="256"/>
      <c r="K22" s="256"/>
      <c r="L22" s="256"/>
      <c r="M22" s="256"/>
      <c r="N22" s="256"/>
      <c r="O22" s="111">
        <f>COUNTIF(P6:P15,"&gt;100")</f>
        <v>0</v>
      </c>
      <c r="P22" s="55">
        <f>(O22/O23*100)</f>
        <v>0</v>
      </c>
    </row>
    <row r="23" spans="1:16" x14ac:dyDescent="0.3">
      <c r="A23" s="162" t="s">
        <v>50</v>
      </c>
      <c r="B23" s="162"/>
      <c r="C23" s="162"/>
      <c r="D23" s="162"/>
      <c r="E23" s="162"/>
      <c r="F23" s="162"/>
      <c r="G23" s="162"/>
      <c r="H23" s="162"/>
      <c r="I23" s="162"/>
      <c r="J23" s="162"/>
      <c r="K23" s="162"/>
      <c r="L23" s="162"/>
      <c r="M23" s="162"/>
      <c r="N23" s="162"/>
      <c r="O23" s="120">
        <f>SUM(O19:O22)</f>
        <v>8</v>
      </c>
    </row>
    <row r="36" spans="4:4" x14ac:dyDescent="0.3">
      <c r="D36" s="121" t="s">
        <v>79</v>
      </c>
    </row>
  </sheetData>
  <mergeCells count="14">
    <mergeCell ref="A23:N23"/>
    <mergeCell ref="A22:N22"/>
    <mergeCell ref="A1:P1"/>
    <mergeCell ref="A2:P2"/>
    <mergeCell ref="A3:A4"/>
    <mergeCell ref="B3:B4"/>
    <mergeCell ref="C3:N3"/>
    <mergeCell ref="O3:O4"/>
    <mergeCell ref="A17:N18"/>
    <mergeCell ref="O17:P17"/>
    <mergeCell ref="A19:N19"/>
    <mergeCell ref="A20:N20"/>
    <mergeCell ref="A21:N21"/>
    <mergeCell ref="P3:P4"/>
  </mergeCells>
  <conditionalFormatting sqref="P6:P15">
    <cfRule type="cellIs" dxfId="9" priority="1" operator="between">
      <formula>75</formula>
      <formula>99</formula>
    </cfRule>
    <cfRule type="cellIs" dxfId="8" priority="2" operator="lessThan">
      <formula>75</formula>
    </cfRule>
    <cfRule type="cellIs" dxfId="7" priority="4" operator="equal">
      <formula>100</formula>
    </cfRule>
    <cfRule type="cellIs" dxfId="6" priority="5" operator="greaterThan">
      <formula>100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P26"/>
  <sheetViews>
    <sheetView topLeftCell="A2" zoomScale="70" zoomScaleNormal="70" workbookViewId="0">
      <selection activeCell="O8" sqref="O8"/>
    </sheetView>
  </sheetViews>
  <sheetFormatPr defaultRowHeight="14.5" x14ac:dyDescent="0.35"/>
  <cols>
    <col min="1" max="1" width="15.26953125" bestFit="1" customWidth="1"/>
    <col min="2" max="2" width="5.1796875" bestFit="1" customWidth="1"/>
    <col min="3" max="3" width="5.08984375" bestFit="1" customWidth="1"/>
    <col min="4" max="4" width="5.54296875" bestFit="1" customWidth="1"/>
    <col min="5" max="5" width="5.1796875" bestFit="1" customWidth="1"/>
    <col min="6" max="6" width="5.6328125" bestFit="1" customWidth="1"/>
    <col min="7" max="7" width="5.453125" bestFit="1" customWidth="1"/>
    <col min="8" max="8" width="4.6328125" bestFit="1" customWidth="1"/>
    <col min="9" max="9" width="5.453125" bestFit="1" customWidth="1"/>
    <col min="10" max="10" width="5.08984375" bestFit="1" customWidth="1"/>
    <col min="11" max="11" width="4.90625" bestFit="1" customWidth="1"/>
    <col min="12" max="12" width="5.36328125" bestFit="1" customWidth="1"/>
    <col min="13" max="13" width="5.1796875" bestFit="1" customWidth="1"/>
    <col min="14" max="14" width="17.1796875" customWidth="1"/>
    <col min="15" max="15" width="26.453125" customWidth="1"/>
    <col min="16" max="16" width="18.81640625" customWidth="1"/>
  </cols>
  <sheetData>
    <row r="1" spans="1:16" ht="18" x14ac:dyDescent="0.4">
      <c r="A1" s="260" t="s">
        <v>92</v>
      </c>
      <c r="B1" s="261"/>
      <c r="C1" s="261"/>
      <c r="D1" s="261"/>
      <c r="E1" s="261"/>
      <c r="F1" s="261"/>
      <c r="G1" s="261"/>
      <c r="H1" s="261"/>
      <c r="I1" s="261"/>
      <c r="J1" s="261"/>
      <c r="K1" s="261"/>
      <c r="L1" s="261"/>
      <c r="M1" s="261"/>
      <c r="N1" s="261"/>
      <c r="O1" s="261"/>
      <c r="P1" s="261"/>
    </row>
    <row r="2" spans="1:16" ht="34.5" customHeight="1" x14ac:dyDescent="0.35">
      <c r="A2" s="262" t="s">
        <v>147</v>
      </c>
      <c r="B2" s="262"/>
      <c r="C2" s="262"/>
      <c r="D2" s="262"/>
      <c r="E2" s="262"/>
      <c r="F2" s="262"/>
      <c r="G2" s="262"/>
      <c r="H2" s="262"/>
      <c r="I2" s="262"/>
      <c r="J2" s="262"/>
      <c r="K2" s="262"/>
      <c r="L2" s="262"/>
      <c r="M2" s="262"/>
      <c r="N2" s="262"/>
      <c r="O2" s="262"/>
      <c r="P2" s="262"/>
    </row>
    <row r="3" spans="1:16" ht="14.5" customHeight="1" x14ac:dyDescent="0.35">
      <c r="A3" s="169" t="s">
        <v>114</v>
      </c>
      <c r="B3" s="169" t="s">
        <v>113</v>
      </c>
      <c r="C3" s="169"/>
      <c r="D3" s="169"/>
      <c r="E3" s="169"/>
      <c r="F3" s="169"/>
      <c r="G3" s="169"/>
      <c r="H3" s="169"/>
      <c r="I3" s="169"/>
      <c r="J3" s="169"/>
      <c r="K3" s="169"/>
      <c r="L3" s="169"/>
      <c r="M3" s="169"/>
      <c r="N3" s="170" t="s">
        <v>75</v>
      </c>
      <c r="O3" s="170" t="s">
        <v>76</v>
      </c>
      <c r="P3" s="170" t="s">
        <v>74</v>
      </c>
    </row>
    <row r="4" spans="1:16" ht="23" customHeight="1" x14ac:dyDescent="0.35">
      <c r="A4" s="169"/>
      <c r="B4" s="169"/>
      <c r="C4" s="169"/>
      <c r="D4" s="169"/>
      <c r="E4" s="169"/>
      <c r="F4" s="169"/>
      <c r="G4" s="169"/>
      <c r="H4" s="169"/>
      <c r="I4" s="169"/>
      <c r="J4" s="169"/>
      <c r="K4" s="169"/>
      <c r="L4" s="169"/>
      <c r="M4" s="169"/>
      <c r="N4" s="170"/>
      <c r="O4" s="170"/>
      <c r="P4" s="170"/>
    </row>
    <row r="5" spans="1:16" ht="24" customHeight="1" x14ac:dyDescent="0.35">
      <c r="A5" s="169"/>
      <c r="B5" s="122" t="s">
        <v>3</v>
      </c>
      <c r="C5" s="122" t="s">
        <v>4</v>
      </c>
      <c r="D5" s="122" t="s">
        <v>5</v>
      </c>
      <c r="E5" s="122" t="s">
        <v>6</v>
      </c>
      <c r="F5" s="122" t="s">
        <v>7</v>
      </c>
      <c r="G5" s="122" t="s">
        <v>8</v>
      </c>
      <c r="H5" s="122" t="s">
        <v>9</v>
      </c>
      <c r="I5" s="122" t="s">
        <v>10</v>
      </c>
      <c r="J5" s="122" t="s">
        <v>11</v>
      </c>
      <c r="K5" s="122" t="s">
        <v>12</v>
      </c>
      <c r="L5" s="122" t="s">
        <v>13</v>
      </c>
      <c r="M5" s="122" t="s">
        <v>14</v>
      </c>
      <c r="N5" s="170"/>
      <c r="O5" s="170"/>
      <c r="P5" s="170"/>
    </row>
    <row r="6" spans="1:16" x14ac:dyDescent="0.35">
      <c r="A6" s="123" t="s">
        <v>15</v>
      </c>
      <c r="B6" s="123" t="s">
        <v>16</v>
      </c>
      <c r="C6" s="123" t="s">
        <v>17</v>
      </c>
      <c r="D6" s="123" t="s">
        <v>18</v>
      </c>
      <c r="E6" s="123" t="s">
        <v>19</v>
      </c>
      <c r="F6" s="123" t="s">
        <v>20</v>
      </c>
      <c r="G6" s="123" t="s">
        <v>21</v>
      </c>
      <c r="H6" s="123" t="s">
        <v>22</v>
      </c>
      <c r="I6" s="123" t="s">
        <v>23</v>
      </c>
      <c r="J6" s="123" t="s">
        <v>24</v>
      </c>
      <c r="K6" s="123" t="s">
        <v>25</v>
      </c>
      <c r="L6" s="123" t="s">
        <v>26</v>
      </c>
      <c r="M6" s="123" t="s">
        <v>27</v>
      </c>
      <c r="N6" s="123" t="s">
        <v>28</v>
      </c>
      <c r="O6" s="123">
        <v>0</v>
      </c>
      <c r="P6" s="123" t="s">
        <v>31</v>
      </c>
    </row>
    <row r="7" spans="1:16" x14ac:dyDescent="0.35">
      <c r="A7" s="124" t="str">
        <f>'B. Reporting Timeliness'!A6</f>
        <v>វាលអង្គពពេល</v>
      </c>
      <c r="B7" s="108">
        <v>1</v>
      </c>
      <c r="C7" s="108"/>
      <c r="D7" s="108"/>
      <c r="E7" s="108"/>
      <c r="F7" s="108"/>
      <c r="G7" s="108"/>
      <c r="H7" s="108"/>
      <c r="I7" s="108"/>
      <c r="J7" s="108"/>
      <c r="K7" s="108"/>
      <c r="L7" s="108"/>
      <c r="M7" s="108"/>
      <c r="N7" s="108">
        <v>12</v>
      </c>
      <c r="O7" s="111">
        <f>COUNT(B7:M7)</f>
        <v>1</v>
      </c>
      <c r="P7" s="125">
        <f>O7/N7*100</f>
        <v>8.3333333333333321</v>
      </c>
    </row>
    <row r="8" spans="1:16" x14ac:dyDescent="0.35">
      <c r="A8" s="124" t="str">
        <f>'B. Reporting Timeliness'!A7</f>
        <v>ពោធិ៍មាស</v>
      </c>
      <c r="B8" s="108">
        <v>1</v>
      </c>
      <c r="C8" s="108">
        <v>1</v>
      </c>
      <c r="D8" s="108">
        <v>1</v>
      </c>
      <c r="E8" s="108">
        <v>1</v>
      </c>
      <c r="F8" s="108">
        <v>1</v>
      </c>
      <c r="G8" s="108">
        <v>1</v>
      </c>
      <c r="H8" s="108">
        <v>1</v>
      </c>
      <c r="I8" s="108">
        <v>1</v>
      </c>
      <c r="J8" s="108">
        <v>1</v>
      </c>
      <c r="K8" s="108">
        <v>1</v>
      </c>
      <c r="L8" s="108">
        <v>1</v>
      </c>
      <c r="M8" s="108">
        <v>1</v>
      </c>
      <c r="N8" s="108">
        <v>12</v>
      </c>
      <c r="O8" s="111">
        <f>COUNT(B8:M8)</f>
        <v>12</v>
      </c>
      <c r="P8" s="125">
        <f t="shared" ref="P8:P16" si="0">O8/N8*100</f>
        <v>100</v>
      </c>
    </row>
    <row r="9" spans="1:16" x14ac:dyDescent="0.35">
      <c r="A9" s="124" t="str">
        <f>'B. Reporting Timeliness'!A8</f>
        <v>និទាន</v>
      </c>
      <c r="B9" s="108">
        <v>0</v>
      </c>
      <c r="C9" s="108">
        <v>1</v>
      </c>
      <c r="D9" s="108"/>
      <c r="E9" s="108"/>
      <c r="F9" s="108"/>
      <c r="G9" s="108"/>
      <c r="H9" s="108"/>
      <c r="I9" s="108">
        <v>1</v>
      </c>
      <c r="J9" s="108"/>
      <c r="K9" s="108">
        <v>1</v>
      </c>
      <c r="L9" s="108"/>
      <c r="M9" s="108"/>
      <c r="N9" s="108">
        <v>12</v>
      </c>
      <c r="O9" s="111">
        <f t="shared" ref="O9:O16" si="1">COUNT(B9:M9)</f>
        <v>4</v>
      </c>
      <c r="P9" s="125">
        <f t="shared" si="0"/>
        <v>33.333333333333329</v>
      </c>
    </row>
    <row r="10" spans="1:16" x14ac:dyDescent="0.35">
      <c r="A10" s="124" t="str">
        <f>'B. Reporting Timeliness'!A9</f>
        <v>ស្វាយចចប</v>
      </c>
      <c r="B10" s="108">
        <v>0</v>
      </c>
      <c r="C10" s="108">
        <v>0</v>
      </c>
      <c r="D10" s="108">
        <v>1</v>
      </c>
      <c r="E10" s="108"/>
      <c r="F10" s="108"/>
      <c r="G10" s="108"/>
      <c r="H10" s="108"/>
      <c r="I10" s="108">
        <v>1</v>
      </c>
      <c r="J10" s="108"/>
      <c r="K10" s="108"/>
      <c r="L10" s="108"/>
      <c r="M10" s="108"/>
      <c r="N10" s="108">
        <v>12</v>
      </c>
      <c r="O10" s="111">
        <f t="shared" si="1"/>
        <v>4</v>
      </c>
      <c r="P10" s="125">
        <f t="shared" si="0"/>
        <v>33.333333333333329</v>
      </c>
    </row>
    <row r="11" spans="1:16" x14ac:dyDescent="0.35">
      <c r="A11" s="124" t="str">
        <f>'B. Reporting Timeliness'!A10</f>
        <v>កក់ព្រះខែ</v>
      </c>
      <c r="B11" s="108"/>
      <c r="C11" s="108"/>
      <c r="D11" s="108"/>
      <c r="E11" s="108">
        <v>1</v>
      </c>
      <c r="F11" s="108"/>
      <c r="G11" s="108"/>
      <c r="H11" s="108"/>
      <c r="I11" s="108"/>
      <c r="J11" s="108"/>
      <c r="K11" s="108"/>
      <c r="L11" s="108"/>
      <c r="M11" s="108"/>
      <c r="N11" s="108">
        <v>12</v>
      </c>
      <c r="O11" s="111">
        <f t="shared" si="1"/>
        <v>1</v>
      </c>
      <c r="P11" s="125">
        <f t="shared" si="0"/>
        <v>8.3333333333333321</v>
      </c>
    </row>
    <row r="12" spans="1:16" x14ac:dyDescent="0.35">
      <c r="A12" s="124" t="str">
        <f>'B. Reporting Timeliness'!A11</f>
        <v>ពោធិ៍ចំរើន</v>
      </c>
      <c r="B12" s="108"/>
      <c r="C12" s="108"/>
      <c r="D12" s="108"/>
      <c r="E12" s="108"/>
      <c r="F12" s="108">
        <v>1</v>
      </c>
      <c r="G12" s="108"/>
      <c r="H12" s="108"/>
      <c r="I12" s="108"/>
      <c r="J12" s="108"/>
      <c r="K12" s="108"/>
      <c r="L12" s="108"/>
      <c r="M12" s="108"/>
      <c r="N12" s="108">
        <v>12</v>
      </c>
      <c r="O12" s="111">
        <f t="shared" si="1"/>
        <v>1</v>
      </c>
      <c r="P12" s="125">
        <f t="shared" si="0"/>
        <v>8.3333333333333321</v>
      </c>
    </row>
    <row r="13" spans="1:16" x14ac:dyDescent="0.35">
      <c r="A13" s="124" t="str">
        <f>'B. Reporting Timeliness'!A12</f>
        <v>ព្រៃញាតិ</v>
      </c>
      <c r="B13" s="108"/>
      <c r="C13" s="108"/>
      <c r="D13" s="108"/>
      <c r="E13" s="108"/>
      <c r="F13" s="108"/>
      <c r="G13" s="108">
        <v>1</v>
      </c>
      <c r="H13" s="108"/>
      <c r="I13" s="108"/>
      <c r="J13" s="108"/>
      <c r="K13" s="108"/>
      <c r="L13" s="108"/>
      <c r="M13" s="108"/>
      <c r="N13" s="108">
        <v>12</v>
      </c>
      <c r="O13" s="111">
        <f t="shared" si="1"/>
        <v>1</v>
      </c>
      <c r="P13" s="125">
        <f t="shared" si="0"/>
        <v>8.3333333333333321</v>
      </c>
    </row>
    <row r="14" spans="1:16" x14ac:dyDescent="0.35">
      <c r="A14" s="124" t="str">
        <f>'B. Reporting Timeliness'!A13</f>
        <v>ពោធិ៍អង្រ្កង</v>
      </c>
      <c r="B14" s="108"/>
      <c r="C14" s="108"/>
      <c r="D14" s="108"/>
      <c r="E14" s="108"/>
      <c r="F14" s="108"/>
      <c r="G14" s="108"/>
      <c r="H14" s="108">
        <v>1</v>
      </c>
      <c r="I14" s="108"/>
      <c r="J14" s="108"/>
      <c r="K14" s="108"/>
      <c r="L14" s="108"/>
      <c r="M14" s="108"/>
      <c r="N14" s="108">
        <v>12</v>
      </c>
      <c r="O14" s="111">
        <f t="shared" si="1"/>
        <v>1</v>
      </c>
      <c r="P14" s="125">
        <f t="shared" si="0"/>
        <v>8.3333333333333321</v>
      </c>
    </row>
    <row r="15" spans="1:16" x14ac:dyDescent="0.35">
      <c r="A15" s="124" t="str">
        <f>'B. Reporting Timeliness'!A14</f>
        <v>U</v>
      </c>
      <c r="B15" s="108"/>
      <c r="C15" s="108"/>
      <c r="D15" s="108"/>
      <c r="E15" s="108"/>
      <c r="F15" s="108"/>
      <c r="G15" s="108"/>
      <c r="H15" s="108"/>
      <c r="I15" s="108"/>
      <c r="J15" s="108"/>
      <c r="K15" s="108"/>
      <c r="L15" s="108"/>
      <c r="M15" s="108"/>
      <c r="N15" s="108">
        <v>12</v>
      </c>
      <c r="O15" s="111">
        <f t="shared" si="1"/>
        <v>0</v>
      </c>
      <c r="P15" s="125">
        <f t="shared" si="0"/>
        <v>0</v>
      </c>
    </row>
    <row r="16" spans="1:16" ht="14.5" customHeight="1" x14ac:dyDescent="0.35">
      <c r="A16" s="124" t="str">
        <f>'B. Reporting Timeliness'!A15</f>
        <v>V</v>
      </c>
      <c r="B16" s="108"/>
      <c r="C16" s="108"/>
      <c r="D16" s="108"/>
      <c r="E16" s="108"/>
      <c r="F16" s="108"/>
      <c r="G16" s="108"/>
      <c r="H16" s="108"/>
      <c r="I16" s="108"/>
      <c r="J16" s="108"/>
      <c r="K16" s="108"/>
      <c r="L16" s="108"/>
      <c r="M16" s="108"/>
      <c r="N16" s="108">
        <v>12</v>
      </c>
      <c r="O16" s="111">
        <f t="shared" si="1"/>
        <v>0</v>
      </c>
      <c r="P16" s="125">
        <f t="shared" si="0"/>
        <v>0</v>
      </c>
    </row>
    <row r="17" spans="1:16" x14ac:dyDescent="0.35">
      <c r="A17" s="119" t="s">
        <v>34</v>
      </c>
      <c r="B17" s="111">
        <f>SUM(B7:B16)</f>
        <v>2</v>
      </c>
      <c r="C17" s="111">
        <v>1</v>
      </c>
      <c r="D17" s="111">
        <v>3</v>
      </c>
      <c r="E17" s="111">
        <v>1</v>
      </c>
      <c r="F17" s="111">
        <v>1</v>
      </c>
      <c r="G17" s="111">
        <v>0</v>
      </c>
      <c r="H17" s="111">
        <v>1</v>
      </c>
      <c r="I17" s="111">
        <v>2</v>
      </c>
      <c r="J17" s="111">
        <v>0</v>
      </c>
      <c r="K17" s="111">
        <v>2</v>
      </c>
      <c r="L17" s="111">
        <v>0</v>
      </c>
      <c r="M17" s="111">
        <v>0</v>
      </c>
      <c r="N17" s="111">
        <f>SUM(N7:N16)</f>
        <v>120</v>
      </c>
      <c r="O17" s="111">
        <f>SUM(O7:O16)</f>
        <v>25</v>
      </c>
      <c r="P17" s="125">
        <f>O17/N17*100</f>
        <v>20.833333333333336</v>
      </c>
    </row>
    <row r="18" spans="1:16" x14ac:dyDescent="0.35">
      <c r="A18" s="258" t="s">
        <v>35</v>
      </c>
      <c r="B18" s="258"/>
      <c r="C18" s="258"/>
      <c r="D18" s="258"/>
      <c r="E18" s="258"/>
      <c r="F18" s="258"/>
      <c r="G18" s="258"/>
      <c r="H18" s="258"/>
      <c r="I18" s="258"/>
      <c r="J18" s="258"/>
      <c r="K18" s="258"/>
      <c r="L18" s="258"/>
      <c r="M18" s="258"/>
      <c r="N18" s="258"/>
      <c r="O18" s="258"/>
      <c r="P18" s="112" t="s">
        <v>36</v>
      </c>
    </row>
    <row r="19" spans="1:16" x14ac:dyDescent="0.35">
      <c r="A19" s="258"/>
      <c r="B19" s="258"/>
      <c r="C19" s="258"/>
      <c r="D19" s="258"/>
      <c r="E19" s="258"/>
      <c r="F19" s="258"/>
      <c r="G19" s="258"/>
      <c r="H19" s="258"/>
      <c r="I19" s="258"/>
      <c r="J19" s="258"/>
      <c r="K19" s="258"/>
      <c r="L19" s="258"/>
      <c r="M19" s="258"/>
      <c r="N19" s="258"/>
      <c r="O19" s="258"/>
      <c r="P19" s="126" t="s">
        <v>37</v>
      </c>
    </row>
    <row r="20" spans="1:16" x14ac:dyDescent="0.35">
      <c r="A20" s="206" t="s">
        <v>149</v>
      </c>
      <c r="B20" s="206"/>
      <c r="C20" s="206"/>
      <c r="D20" s="206"/>
      <c r="E20" s="206"/>
      <c r="F20" s="206"/>
      <c r="G20" s="206"/>
      <c r="H20" s="206"/>
      <c r="I20" s="206"/>
      <c r="J20" s="206"/>
      <c r="K20" s="206"/>
      <c r="L20" s="206"/>
      <c r="M20" s="206"/>
      <c r="N20" s="206"/>
      <c r="O20" s="206"/>
      <c r="P20" s="110">
        <f>COUNTIFS(P7:P16,"&lt;90")</f>
        <v>9</v>
      </c>
    </row>
    <row r="21" spans="1:16" x14ac:dyDescent="0.35">
      <c r="A21" s="207" t="s">
        <v>150</v>
      </c>
      <c r="B21" s="207"/>
      <c r="C21" s="207"/>
      <c r="D21" s="207"/>
      <c r="E21" s="207"/>
      <c r="F21" s="207"/>
      <c r="G21" s="207"/>
      <c r="H21" s="207"/>
      <c r="I21" s="207"/>
      <c r="J21" s="207"/>
      <c r="K21" s="207"/>
      <c r="L21" s="207"/>
      <c r="M21" s="207"/>
      <c r="N21" s="207"/>
      <c r="O21" s="207"/>
      <c r="P21" s="109">
        <f>COUNTIFS(P7:P16,"=100")</f>
        <v>1</v>
      </c>
    </row>
    <row r="22" spans="1:16" x14ac:dyDescent="0.35">
      <c r="A22" s="208" t="s">
        <v>151</v>
      </c>
      <c r="B22" s="208"/>
      <c r="C22" s="208"/>
      <c r="D22" s="208"/>
      <c r="E22" s="208"/>
      <c r="F22" s="208"/>
      <c r="G22" s="208"/>
      <c r="H22" s="208"/>
      <c r="I22" s="208"/>
      <c r="J22" s="208"/>
      <c r="K22" s="208"/>
      <c r="L22" s="208"/>
      <c r="M22" s="208"/>
      <c r="N22" s="208"/>
      <c r="O22" s="208"/>
      <c r="P22" s="109">
        <f>COUNTIFS(P7:P16,"&gt;=91",P7:P16,"&lt;=99")</f>
        <v>0</v>
      </c>
    </row>
    <row r="23" spans="1:16" x14ac:dyDescent="0.35">
      <c r="A23" s="259" t="s">
        <v>152</v>
      </c>
      <c r="B23" s="259"/>
      <c r="C23" s="259"/>
      <c r="D23" s="259"/>
      <c r="E23" s="259"/>
      <c r="F23" s="259"/>
      <c r="G23" s="259"/>
      <c r="H23" s="259"/>
      <c r="I23" s="259"/>
      <c r="J23" s="259"/>
      <c r="K23" s="259"/>
      <c r="L23" s="259"/>
      <c r="M23" s="259"/>
      <c r="N23" s="259"/>
      <c r="O23" s="259"/>
      <c r="P23" s="109">
        <f>COUNTIFS(P7:P16,"&gt;100")</f>
        <v>0</v>
      </c>
    </row>
    <row r="24" spans="1:16" x14ac:dyDescent="0.35">
      <c r="A24" s="223" t="s">
        <v>154</v>
      </c>
      <c r="B24" s="223"/>
      <c r="C24" s="223"/>
      <c r="D24" s="223"/>
      <c r="E24" s="223"/>
      <c r="F24" s="223"/>
      <c r="G24" s="223"/>
      <c r="H24" s="223"/>
      <c r="I24" s="223"/>
      <c r="J24" s="223"/>
      <c r="K24" s="223"/>
      <c r="L24" s="223"/>
      <c r="M24" s="223"/>
      <c r="N24" s="223"/>
      <c r="O24" s="223"/>
      <c r="P24" s="127">
        <f>SUM(P20:P23)</f>
        <v>10</v>
      </c>
    </row>
    <row r="25" spans="1:16" x14ac:dyDescent="0.35">
      <c r="A25" s="117"/>
      <c r="B25" s="232" t="s">
        <v>148</v>
      </c>
      <c r="C25" s="232"/>
      <c r="D25" s="232"/>
      <c r="E25" s="232"/>
      <c r="F25" s="232"/>
      <c r="G25" s="232"/>
      <c r="H25" s="232"/>
      <c r="I25" s="232"/>
      <c r="J25" s="232"/>
      <c r="K25" s="232"/>
      <c r="L25" s="232"/>
      <c r="M25" s="232"/>
      <c r="N25" s="232"/>
      <c r="O25" s="232"/>
      <c r="P25" s="117"/>
    </row>
    <row r="26" spans="1:16" ht="46" customHeight="1" x14ac:dyDescent="0.35">
      <c r="A26" s="117"/>
      <c r="B26" s="117"/>
      <c r="C26" s="117"/>
      <c r="D26" s="117"/>
      <c r="E26" s="117"/>
      <c r="F26" s="117"/>
      <c r="G26" s="117"/>
      <c r="H26" s="257" t="s">
        <v>101</v>
      </c>
      <c r="I26" s="257"/>
      <c r="J26" s="257"/>
      <c r="K26" s="257"/>
      <c r="L26" s="257"/>
      <c r="M26" s="257"/>
      <c r="N26" s="257"/>
      <c r="O26" s="257"/>
      <c r="P26" s="117"/>
    </row>
  </sheetData>
  <protectedRanges>
    <protectedRange algorithmName="SHA-512" hashValue="xxv6OWFNpE+QtvTS5Y7lCTYclXYEojwPTOhzyYWJUQUIvc7GNowlsIVEc5j5S0F6EOKLCQr4eGL9O/diUFaDlA==" saltValue="tMEwDDNASrHQsURbVYGGVQ==" spinCount="100000" sqref="P18:P24" name="Range1_2"/>
  </protectedRanges>
  <mergeCells count="15">
    <mergeCell ref="A1:P1"/>
    <mergeCell ref="A3:A5"/>
    <mergeCell ref="B3:M4"/>
    <mergeCell ref="O3:O5"/>
    <mergeCell ref="P3:P5"/>
    <mergeCell ref="A2:P2"/>
    <mergeCell ref="N3:N5"/>
    <mergeCell ref="B25:O25"/>
    <mergeCell ref="A22:O22"/>
    <mergeCell ref="H26:O26"/>
    <mergeCell ref="A24:O24"/>
    <mergeCell ref="A18:O19"/>
    <mergeCell ref="A20:O20"/>
    <mergeCell ref="A21:O21"/>
    <mergeCell ref="A23:O23"/>
  </mergeCells>
  <conditionalFormatting sqref="P7:P16">
    <cfRule type="cellIs" dxfId="5" priority="4" operator="equal">
      <formula>100</formula>
    </cfRule>
    <cfRule type="cellIs" dxfId="4" priority="3" operator="lessThan">
      <formula>90</formula>
    </cfRule>
    <cfRule type="cellIs" dxfId="3" priority="2" operator="between">
      <formula>91</formula>
      <formula>99</formula>
    </cfRule>
    <cfRule type="cellIs" dxfId="2" priority="1" operator="greaterThan">
      <formula>100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6"/>
  </sheetPr>
  <dimension ref="A1:G17"/>
  <sheetViews>
    <sheetView zoomScale="70" zoomScaleNormal="70" workbookViewId="0">
      <selection activeCell="G6" sqref="G6"/>
    </sheetView>
  </sheetViews>
  <sheetFormatPr defaultRowHeight="14.5" x14ac:dyDescent="0.35"/>
  <cols>
    <col min="1" max="1" width="17.7265625" bestFit="1" customWidth="1"/>
    <col min="2" max="2" width="14.81640625" bestFit="1" customWidth="1"/>
    <col min="3" max="3" width="15.08984375" bestFit="1" customWidth="1"/>
    <col min="4" max="4" width="8.453125" bestFit="1" customWidth="1"/>
    <col min="5" max="5" width="10.90625" customWidth="1"/>
    <col min="6" max="6" width="10.54296875" customWidth="1"/>
    <col min="7" max="7" width="17.08984375" customWidth="1"/>
  </cols>
  <sheetData>
    <row r="1" spans="1:7" ht="15" thickBot="1" x14ac:dyDescent="0.4">
      <c r="A1" s="263" t="s">
        <v>51</v>
      </c>
      <c r="B1" s="263"/>
      <c r="C1" s="263"/>
      <c r="D1" s="263"/>
      <c r="E1" s="263"/>
      <c r="F1" s="263"/>
      <c r="G1" s="263"/>
    </row>
    <row r="2" spans="1:7" ht="42" x14ac:dyDescent="0.35">
      <c r="A2" s="264" t="s">
        <v>52</v>
      </c>
      <c r="B2" s="264" t="s">
        <v>53</v>
      </c>
      <c r="C2" s="264" t="s">
        <v>54</v>
      </c>
      <c r="D2" s="128" t="s">
        <v>55</v>
      </c>
      <c r="E2" s="128" t="s">
        <v>56</v>
      </c>
      <c r="F2" s="128" t="s">
        <v>57</v>
      </c>
      <c r="G2" s="128" t="s">
        <v>58</v>
      </c>
    </row>
    <row r="3" spans="1:7" ht="42.5" thickBot="1" x14ac:dyDescent="0.4">
      <c r="A3" s="265"/>
      <c r="B3" s="265"/>
      <c r="C3" s="265"/>
      <c r="D3" s="38" t="s">
        <v>59</v>
      </c>
      <c r="E3" s="38" t="s">
        <v>60</v>
      </c>
      <c r="F3" s="38" t="s">
        <v>61</v>
      </c>
      <c r="G3" s="38" t="s">
        <v>62</v>
      </c>
    </row>
    <row r="4" spans="1:7" ht="15" thickBot="1" x14ac:dyDescent="0.4">
      <c r="A4" s="36" t="s">
        <v>15</v>
      </c>
      <c r="B4" s="37" t="s">
        <v>16</v>
      </c>
      <c r="C4" s="37" t="s">
        <v>17</v>
      </c>
      <c r="D4" s="37" t="s">
        <v>18</v>
      </c>
      <c r="E4" s="37" t="s">
        <v>19</v>
      </c>
      <c r="F4" s="37" t="s">
        <v>20</v>
      </c>
      <c r="G4" s="37" t="s">
        <v>21</v>
      </c>
    </row>
    <row r="5" spans="1:7" ht="15" thickBot="1" x14ac:dyDescent="0.4">
      <c r="A5" s="94" t="str">
        <f>'C. Completeness of Rep Ind data'!A7</f>
        <v>វាលអង្គពពេល</v>
      </c>
      <c r="B5" s="38">
        <v>1</v>
      </c>
      <c r="C5" s="38">
        <v>1</v>
      </c>
      <c r="D5" s="39">
        <f>C5/B5</f>
        <v>1</v>
      </c>
      <c r="E5" s="37">
        <f>COUNTIF(D5:D5,"&lt;.90")</f>
        <v>0</v>
      </c>
      <c r="F5" s="37">
        <f>COUNTIF(D5,"&gt;=1.10")</f>
        <v>0</v>
      </c>
      <c r="G5" s="37">
        <f>COUNTIF(D5,"=1.0")</f>
        <v>1</v>
      </c>
    </row>
    <row r="6" spans="1:7" ht="15" thickBot="1" x14ac:dyDescent="0.4">
      <c r="A6" s="94" t="str">
        <f>'C. Completeness of Rep Ind data'!A8</f>
        <v>ពោធិ៍មាស</v>
      </c>
      <c r="B6" s="38">
        <v>2</v>
      </c>
      <c r="C6" s="38">
        <v>2</v>
      </c>
      <c r="D6" s="39">
        <f>C6/B6</f>
        <v>1</v>
      </c>
      <c r="E6" s="37">
        <f>COUNTIF(D6:D6,"&lt;.90")</f>
        <v>0</v>
      </c>
      <c r="F6" s="37">
        <f t="shared" ref="F6:F14" si="0">COUNTIF(D6,"&gt;=1.10")</f>
        <v>0</v>
      </c>
      <c r="G6" s="37">
        <f>COUNTIF(D6,"=1.0")</f>
        <v>1</v>
      </c>
    </row>
    <row r="7" spans="1:7" ht="15" thickBot="1" x14ac:dyDescent="0.4">
      <c r="A7" s="94" t="str">
        <f>'C. Completeness of Rep Ind data'!A9</f>
        <v>និទាន</v>
      </c>
      <c r="B7" s="38">
        <v>0</v>
      </c>
      <c r="C7" s="38">
        <v>0</v>
      </c>
      <c r="D7" s="39" t="e">
        <f>C7/B7</f>
        <v>#DIV/0!</v>
      </c>
      <c r="E7" s="37">
        <f t="shared" ref="E7:E14" si="1">COUNTIF(D7:D7,"&lt;.90")</f>
        <v>0</v>
      </c>
      <c r="F7" s="37">
        <f t="shared" si="0"/>
        <v>0</v>
      </c>
      <c r="G7" s="37">
        <f>COUNTIF(D7,"=1.0")</f>
        <v>0</v>
      </c>
    </row>
    <row r="8" spans="1:7" ht="15" thickBot="1" x14ac:dyDescent="0.4">
      <c r="A8" s="94" t="str">
        <f>'C. Completeness of Rep Ind data'!A10</f>
        <v>ស្វាយចចប</v>
      </c>
      <c r="B8" s="38">
        <v>4</v>
      </c>
      <c r="C8" s="38">
        <v>4</v>
      </c>
      <c r="D8" s="39">
        <f>C8/B8</f>
        <v>1</v>
      </c>
      <c r="E8" s="37">
        <f t="shared" si="1"/>
        <v>0</v>
      </c>
      <c r="F8" s="37">
        <f t="shared" si="0"/>
        <v>0</v>
      </c>
      <c r="G8" s="37">
        <f>COUNTIF(D8,"=1.0")</f>
        <v>1</v>
      </c>
    </row>
    <row r="9" spans="1:7" ht="15" thickBot="1" x14ac:dyDescent="0.4">
      <c r="A9" s="94" t="str">
        <f>'C. Completeness of Rep Ind data'!A11</f>
        <v>កក់ព្រះខែ</v>
      </c>
      <c r="B9" s="38">
        <v>1</v>
      </c>
      <c r="C9" s="38">
        <v>1</v>
      </c>
      <c r="D9" s="39">
        <f t="shared" ref="D9:D14" si="2">C9/B9</f>
        <v>1</v>
      </c>
      <c r="E9" s="37">
        <f t="shared" si="1"/>
        <v>0</v>
      </c>
      <c r="F9" s="37">
        <f t="shared" si="0"/>
        <v>0</v>
      </c>
      <c r="G9" s="37">
        <f t="shared" ref="G9:G14" si="3">COUNTIF(D9,"=1.0")</f>
        <v>1</v>
      </c>
    </row>
    <row r="10" spans="1:7" ht="15" thickBot="1" x14ac:dyDescent="0.4">
      <c r="A10" s="94" t="str">
        <f>'C. Completeness of Rep Ind data'!A12</f>
        <v>ពោធិ៍ចំរើន</v>
      </c>
      <c r="B10" s="38">
        <v>3</v>
      </c>
      <c r="C10" s="38">
        <v>2</v>
      </c>
      <c r="D10" s="39">
        <f t="shared" si="2"/>
        <v>0.66666666666666663</v>
      </c>
      <c r="E10" s="37">
        <f>COUNTIF(D10:D10,"&lt;.90")</f>
        <v>1</v>
      </c>
      <c r="F10" s="37">
        <f t="shared" si="0"/>
        <v>0</v>
      </c>
      <c r="G10" s="37">
        <f t="shared" si="3"/>
        <v>0</v>
      </c>
    </row>
    <row r="11" spans="1:7" ht="15" thickBot="1" x14ac:dyDescent="0.4">
      <c r="A11" s="94" t="str">
        <f>'C. Completeness of Rep Ind data'!A13</f>
        <v>ព្រៃញាតិ</v>
      </c>
      <c r="B11" s="38">
        <v>4</v>
      </c>
      <c r="C11" s="40">
        <v>4</v>
      </c>
      <c r="D11" s="41">
        <f>C11/B11</f>
        <v>1</v>
      </c>
      <c r="E11" s="42">
        <f t="shared" si="1"/>
        <v>0</v>
      </c>
      <c r="F11" s="37">
        <f>COUNTIF(D11,"&gt;=1.10")</f>
        <v>0</v>
      </c>
      <c r="G11" s="37">
        <f t="shared" si="3"/>
        <v>1</v>
      </c>
    </row>
    <row r="12" spans="1:7" ht="15" thickBot="1" x14ac:dyDescent="0.4">
      <c r="A12" s="94" t="str">
        <f>'C. Completeness of Rep Ind data'!A14</f>
        <v>ពោធិ៍អង្រ្កង</v>
      </c>
      <c r="B12" s="38">
        <v>3</v>
      </c>
      <c r="C12" s="96">
        <v>2</v>
      </c>
      <c r="D12" s="43">
        <f t="shared" si="2"/>
        <v>0.66666666666666663</v>
      </c>
      <c r="E12" s="44">
        <f t="shared" si="1"/>
        <v>1</v>
      </c>
      <c r="F12" s="37">
        <f t="shared" si="0"/>
        <v>0</v>
      </c>
      <c r="G12" s="37">
        <f t="shared" si="3"/>
        <v>0</v>
      </c>
    </row>
    <row r="13" spans="1:7" ht="15" thickBot="1" x14ac:dyDescent="0.4">
      <c r="A13" s="94" t="str">
        <f>'C. Completeness of Rep Ind data'!A15</f>
        <v>U</v>
      </c>
      <c r="B13" s="38"/>
      <c r="C13" s="38"/>
      <c r="D13" s="45" t="e">
        <f t="shared" si="2"/>
        <v>#DIV/0!</v>
      </c>
      <c r="E13" s="46">
        <f t="shared" si="1"/>
        <v>0</v>
      </c>
      <c r="F13" s="37">
        <f t="shared" si="0"/>
        <v>0</v>
      </c>
      <c r="G13" s="37">
        <f t="shared" si="3"/>
        <v>0</v>
      </c>
    </row>
    <row r="14" spans="1:7" ht="15" thickBot="1" x14ac:dyDescent="0.4">
      <c r="A14" s="94" t="str">
        <f>'C. Completeness of Rep Ind data'!A16</f>
        <v>V</v>
      </c>
      <c r="B14" s="38"/>
      <c r="C14" s="38"/>
      <c r="D14" s="47" t="e">
        <f t="shared" si="2"/>
        <v>#DIV/0!</v>
      </c>
      <c r="E14" s="48">
        <f t="shared" si="1"/>
        <v>0</v>
      </c>
      <c r="F14" s="37">
        <f t="shared" si="0"/>
        <v>0</v>
      </c>
      <c r="G14" s="37">
        <f t="shared" si="3"/>
        <v>0</v>
      </c>
    </row>
    <row r="15" spans="1:7" ht="15" thickBot="1" x14ac:dyDescent="0.4">
      <c r="A15" s="202" t="s">
        <v>117</v>
      </c>
      <c r="B15" s="203"/>
      <c r="C15" s="203"/>
      <c r="D15" s="203"/>
      <c r="E15" s="49">
        <f>SUM(E5:E14)</f>
        <v>2</v>
      </c>
      <c r="F15" s="50"/>
      <c r="G15" s="51"/>
    </row>
    <row r="16" spans="1:7" ht="15" thickBot="1" x14ac:dyDescent="0.4">
      <c r="A16" s="202" t="s">
        <v>118</v>
      </c>
      <c r="B16" s="203"/>
      <c r="C16" s="203"/>
      <c r="D16" s="203"/>
      <c r="E16" s="203"/>
      <c r="F16" s="129">
        <f>SUM(F5:F14)</f>
        <v>0</v>
      </c>
      <c r="G16" s="130"/>
    </row>
    <row r="17" spans="1:7" ht="15" thickBot="1" x14ac:dyDescent="0.4">
      <c r="A17" s="204" t="s">
        <v>119</v>
      </c>
      <c r="B17" s="205"/>
      <c r="C17" s="205"/>
      <c r="D17" s="205"/>
      <c r="E17" s="205"/>
      <c r="F17" s="205"/>
      <c r="G17" s="131">
        <f>SUM(G5:G14)</f>
        <v>5</v>
      </c>
    </row>
  </sheetData>
  <mergeCells count="7">
    <mergeCell ref="A17:F17"/>
    <mergeCell ref="A1:G1"/>
    <mergeCell ref="A2:A3"/>
    <mergeCell ref="B2:B3"/>
    <mergeCell ref="C2:C3"/>
    <mergeCell ref="A15:D15"/>
    <mergeCell ref="A16:E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7"/>
  </sheetPr>
  <dimension ref="A1:R25"/>
  <sheetViews>
    <sheetView topLeftCell="A2" zoomScale="70" zoomScaleNormal="70" workbookViewId="0">
      <selection activeCell="W16" sqref="W16"/>
    </sheetView>
  </sheetViews>
  <sheetFormatPr defaultRowHeight="14.5" x14ac:dyDescent="0.35"/>
  <cols>
    <col min="1" max="1" width="16.1796875" customWidth="1"/>
    <col min="14" max="14" width="11.1796875" customWidth="1"/>
    <col min="15" max="15" width="10.453125" customWidth="1"/>
    <col min="18" max="18" width="14" customWidth="1"/>
  </cols>
  <sheetData>
    <row r="1" spans="1:18" ht="18" x14ac:dyDescent="0.35">
      <c r="A1" s="266" t="s">
        <v>63</v>
      </c>
      <c r="B1" s="267"/>
      <c r="C1" s="267"/>
      <c r="D1" s="267"/>
      <c r="E1" s="267"/>
      <c r="F1" s="267"/>
      <c r="G1" s="267"/>
      <c r="H1" s="267"/>
      <c r="I1" s="267"/>
      <c r="J1" s="267"/>
      <c r="K1" s="267"/>
      <c r="L1" s="267"/>
      <c r="M1" s="267"/>
      <c r="N1" s="267"/>
      <c r="O1" s="267"/>
      <c r="P1" s="267"/>
      <c r="Q1" s="267"/>
      <c r="R1" s="267"/>
    </row>
    <row r="2" spans="1:18" ht="14.5" customHeight="1" x14ac:dyDescent="0.35">
      <c r="A2" s="268" t="s">
        <v>52</v>
      </c>
      <c r="B2" s="178" t="s">
        <v>64</v>
      </c>
      <c r="C2" s="178"/>
      <c r="D2" s="178"/>
      <c r="E2" s="178"/>
      <c r="F2" s="178"/>
      <c r="G2" s="178"/>
      <c r="H2" s="178"/>
      <c r="I2" s="178"/>
      <c r="J2" s="178"/>
      <c r="K2" s="178"/>
      <c r="L2" s="178"/>
      <c r="M2" s="178"/>
      <c r="N2" s="178" t="s">
        <v>65</v>
      </c>
      <c r="O2" s="178" t="s">
        <v>66</v>
      </c>
      <c r="P2" s="178" t="s">
        <v>77</v>
      </c>
      <c r="Q2" s="178"/>
      <c r="R2" s="178" t="s">
        <v>81</v>
      </c>
    </row>
    <row r="3" spans="1:18" ht="34.5" customHeight="1" x14ac:dyDescent="0.35">
      <c r="A3" s="269"/>
      <c r="B3" s="178"/>
      <c r="C3" s="178"/>
      <c r="D3" s="178"/>
      <c r="E3" s="178"/>
      <c r="F3" s="178"/>
      <c r="G3" s="178"/>
      <c r="H3" s="178"/>
      <c r="I3" s="178"/>
      <c r="J3" s="178"/>
      <c r="K3" s="178"/>
      <c r="L3" s="178"/>
      <c r="M3" s="178"/>
      <c r="N3" s="178"/>
      <c r="O3" s="178"/>
      <c r="P3" s="178"/>
      <c r="Q3" s="178"/>
      <c r="R3" s="178"/>
    </row>
    <row r="4" spans="1:18" ht="26.5" customHeight="1" x14ac:dyDescent="0.35">
      <c r="A4" s="269"/>
      <c r="B4" s="178"/>
      <c r="C4" s="178"/>
      <c r="D4" s="178"/>
      <c r="E4" s="178"/>
      <c r="F4" s="178"/>
      <c r="G4" s="178"/>
      <c r="H4" s="178"/>
      <c r="I4" s="178"/>
      <c r="J4" s="178"/>
      <c r="K4" s="178"/>
      <c r="L4" s="178"/>
      <c r="M4" s="178"/>
      <c r="N4" s="178"/>
      <c r="O4" s="178"/>
      <c r="P4" s="178"/>
      <c r="Q4" s="178"/>
      <c r="R4" s="178"/>
    </row>
    <row r="5" spans="1:18" ht="35" customHeight="1" x14ac:dyDescent="0.35">
      <c r="A5" s="270"/>
      <c r="B5" s="132" t="s">
        <v>3</v>
      </c>
      <c r="C5" s="132" t="s">
        <v>4</v>
      </c>
      <c r="D5" s="132" t="s">
        <v>5</v>
      </c>
      <c r="E5" s="132" t="s">
        <v>6</v>
      </c>
      <c r="F5" s="132" t="s">
        <v>7</v>
      </c>
      <c r="G5" s="132" t="s">
        <v>8</v>
      </c>
      <c r="H5" s="132" t="s">
        <v>9</v>
      </c>
      <c r="I5" s="132" t="s">
        <v>10</v>
      </c>
      <c r="J5" s="132" t="s">
        <v>11</v>
      </c>
      <c r="K5" s="132" t="s">
        <v>12</v>
      </c>
      <c r="L5" s="132" t="s">
        <v>13</v>
      </c>
      <c r="M5" s="132" t="s">
        <v>14</v>
      </c>
      <c r="N5" s="133">
        <v>45017</v>
      </c>
      <c r="O5" s="178"/>
      <c r="P5" s="178"/>
      <c r="Q5" s="178"/>
      <c r="R5" s="178"/>
    </row>
    <row r="6" spans="1:18" x14ac:dyDescent="0.35">
      <c r="A6" s="30"/>
      <c r="B6" s="28" t="s">
        <v>15</v>
      </c>
      <c r="C6" s="28" t="s">
        <v>16</v>
      </c>
      <c r="D6" s="28" t="s">
        <v>17</v>
      </c>
      <c r="E6" s="28" t="s">
        <v>18</v>
      </c>
      <c r="F6" s="28" t="s">
        <v>19</v>
      </c>
      <c r="G6" s="28" t="s">
        <v>20</v>
      </c>
      <c r="H6" s="28" t="s">
        <v>21</v>
      </c>
      <c r="I6" s="28" t="s">
        <v>22</v>
      </c>
      <c r="J6" s="28" t="s">
        <v>23</v>
      </c>
      <c r="K6" s="28" t="s">
        <v>24</v>
      </c>
      <c r="L6" s="28" t="s">
        <v>25</v>
      </c>
      <c r="M6" s="28" t="s">
        <v>26</v>
      </c>
      <c r="N6" s="28" t="s">
        <v>27</v>
      </c>
      <c r="O6" s="28" t="s">
        <v>28</v>
      </c>
      <c r="P6" s="168" t="s">
        <v>29</v>
      </c>
      <c r="Q6" s="168"/>
      <c r="R6" s="28" t="s">
        <v>30</v>
      </c>
    </row>
    <row r="7" spans="1:18" x14ac:dyDescent="0.35">
      <c r="A7" s="95" t="str">
        <f>'D. Verificat of Data Accuracy'!A5</f>
        <v>វាលអង្គពពេល</v>
      </c>
      <c r="B7" s="134">
        <v>1</v>
      </c>
      <c r="C7" s="134"/>
      <c r="D7" s="134"/>
      <c r="E7" s="134"/>
      <c r="F7" s="134"/>
      <c r="G7" s="134"/>
      <c r="H7" s="134"/>
      <c r="I7" s="134"/>
      <c r="J7" s="134"/>
      <c r="K7" s="134"/>
      <c r="L7" s="134"/>
      <c r="M7" s="134"/>
      <c r="N7" s="31">
        <v>4</v>
      </c>
      <c r="O7" s="29">
        <f>SUM(M7+L7+K7+J7+I7+H7+G7+F7+E7+D7+C7+B7)/12</f>
        <v>8.3333333333333329E-2</v>
      </c>
      <c r="P7" s="165">
        <f>N7/O7</f>
        <v>48</v>
      </c>
      <c r="Q7" s="165"/>
      <c r="R7" s="29">
        <f>(P7-P17)/P17*100</f>
        <v>674.99999999999989</v>
      </c>
    </row>
    <row r="8" spans="1:18" x14ac:dyDescent="0.35">
      <c r="A8" s="95" t="str">
        <f>'D. Verificat of Data Accuracy'!A6</f>
        <v>ពោធិ៍មាស</v>
      </c>
      <c r="B8" s="134">
        <v>2</v>
      </c>
      <c r="C8" s="134">
        <v>5</v>
      </c>
      <c r="D8" s="134">
        <v>6</v>
      </c>
      <c r="E8" s="134">
        <v>2</v>
      </c>
      <c r="F8" s="134">
        <v>3</v>
      </c>
      <c r="G8" s="134">
        <v>6</v>
      </c>
      <c r="H8" s="134">
        <v>7</v>
      </c>
      <c r="I8" s="134">
        <v>1</v>
      </c>
      <c r="J8" s="134">
        <v>1</v>
      </c>
      <c r="K8" s="134">
        <v>7</v>
      </c>
      <c r="L8" s="134">
        <v>2</v>
      </c>
      <c r="M8" s="134">
        <v>2</v>
      </c>
      <c r="N8" s="31">
        <v>4</v>
      </c>
      <c r="O8" s="29">
        <f>SUM(M8+L8+K8+J8+I8+H8+G8+F8+E8+D8+C8+B8)/12</f>
        <v>3.6666666666666665</v>
      </c>
      <c r="P8" s="165">
        <f>N8/O8</f>
        <v>1.0909090909090911</v>
      </c>
      <c r="Q8" s="165"/>
      <c r="R8" s="29">
        <f>(P8-P17)/P17*100</f>
        <v>-82.38636363636364</v>
      </c>
    </row>
    <row r="9" spans="1:18" x14ac:dyDescent="0.35">
      <c r="A9" s="95" t="str">
        <f>'D. Verificat of Data Accuracy'!A7</f>
        <v>និទាន</v>
      </c>
      <c r="B9" s="134"/>
      <c r="C9" s="134">
        <v>0</v>
      </c>
      <c r="D9" s="134"/>
      <c r="E9" s="134"/>
      <c r="F9" s="134"/>
      <c r="G9" s="134"/>
      <c r="H9" s="134"/>
      <c r="I9" s="134">
        <v>0</v>
      </c>
      <c r="J9" s="134"/>
      <c r="K9" s="134">
        <v>1</v>
      </c>
      <c r="L9" s="134"/>
      <c r="M9" s="134"/>
      <c r="N9" s="31">
        <v>4</v>
      </c>
      <c r="O9" s="29">
        <f t="shared" ref="O9:O16" si="0">SUM(M9+L9+K9+J9+I9+H9+G9+F9+E9+D9+C9+B9)/12</f>
        <v>8.3333333333333329E-2</v>
      </c>
      <c r="P9" s="165">
        <f>N9/O9</f>
        <v>48</v>
      </c>
      <c r="Q9" s="165"/>
      <c r="R9" s="29">
        <f>(P9-P17)/P17*100</f>
        <v>674.99999999999989</v>
      </c>
    </row>
    <row r="10" spans="1:18" x14ac:dyDescent="0.35">
      <c r="A10" s="95" t="str">
        <f>'D. Verificat of Data Accuracy'!A8</f>
        <v>ស្វាយចចប</v>
      </c>
      <c r="B10" s="134"/>
      <c r="C10" s="134"/>
      <c r="D10" s="134">
        <v>4</v>
      </c>
      <c r="E10" s="134"/>
      <c r="F10" s="134"/>
      <c r="G10" s="134"/>
      <c r="H10" s="134"/>
      <c r="I10" s="134"/>
      <c r="J10" s="134">
        <v>1</v>
      </c>
      <c r="K10" s="134"/>
      <c r="L10" s="134"/>
      <c r="M10" s="134"/>
      <c r="N10" s="31">
        <v>4</v>
      </c>
      <c r="O10" s="29">
        <f t="shared" si="0"/>
        <v>0.41666666666666669</v>
      </c>
      <c r="P10" s="165">
        <f>N10/O10</f>
        <v>9.6</v>
      </c>
      <c r="Q10" s="165"/>
      <c r="R10" s="29">
        <f>(P10-P17)/P17*100</f>
        <v>54.999999999999972</v>
      </c>
    </row>
    <row r="11" spans="1:18" x14ac:dyDescent="0.35">
      <c r="A11" s="95" t="s">
        <v>97</v>
      </c>
      <c r="B11" s="134"/>
      <c r="C11" s="134"/>
      <c r="D11" s="134"/>
      <c r="E11" s="134"/>
      <c r="F11" s="134">
        <v>1</v>
      </c>
      <c r="G11" s="134"/>
      <c r="H11" s="134"/>
      <c r="I11" s="134"/>
      <c r="J11" s="134"/>
      <c r="K11" s="134"/>
      <c r="L11" s="134"/>
      <c r="M11" s="134"/>
      <c r="N11" s="31">
        <v>4</v>
      </c>
      <c r="O11" s="29">
        <f t="shared" si="0"/>
        <v>8.3333333333333329E-2</v>
      </c>
      <c r="P11" s="165">
        <f>N11/O11</f>
        <v>48</v>
      </c>
      <c r="Q11" s="165"/>
      <c r="R11" s="29">
        <f>(P11-P17)/P17*100</f>
        <v>674.99999999999989</v>
      </c>
    </row>
    <row r="12" spans="1:18" x14ac:dyDescent="0.35">
      <c r="A12" s="95" t="str">
        <f>'D. Verificat of Data Accuracy'!A10</f>
        <v>ពោធិ៍ចំរើន</v>
      </c>
      <c r="B12" s="134"/>
      <c r="C12" s="134"/>
      <c r="D12" s="134"/>
      <c r="E12" s="134"/>
      <c r="F12" s="134">
        <v>3</v>
      </c>
      <c r="G12" s="134"/>
      <c r="H12" s="134"/>
      <c r="I12" s="134"/>
      <c r="J12" s="134"/>
      <c r="K12" s="134"/>
      <c r="L12" s="134"/>
      <c r="M12" s="134"/>
      <c r="N12" s="31">
        <v>4</v>
      </c>
      <c r="O12" s="29">
        <f t="shared" si="0"/>
        <v>0.25</v>
      </c>
      <c r="P12" s="165">
        <f t="shared" ref="P12:P15" si="1">N12/O12</f>
        <v>16</v>
      </c>
      <c r="Q12" s="165"/>
      <c r="R12" s="29">
        <f>(P12-P17)/P17*100</f>
        <v>158.33333333333329</v>
      </c>
    </row>
    <row r="13" spans="1:18" x14ac:dyDescent="0.35">
      <c r="A13" s="95" t="str">
        <f>'D. Verificat of Data Accuracy'!A11</f>
        <v>ព្រៃញាតិ</v>
      </c>
      <c r="B13" s="134"/>
      <c r="C13" s="134"/>
      <c r="D13" s="134"/>
      <c r="E13" s="134"/>
      <c r="F13" s="134"/>
      <c r="G13" s="134">
        <v>4</v>
      </c>
      <c r="H13" s="134"/>
      <c r="I13" s="134"/>
      <c r="J13" s="134"/>
      <c r="K13" s="134"/>
      <c r="L13" s="134"/>
      <c r="M13" s="134"/>
      <c r="N13" s="31">
        <v>4</v>
      </c>
      <c r="O13" s="29">
        <f t="shared" si="0"/>
        <v>0.33333333333333331</v>
      </c>
      <c r="P13" s="165">
        <f t="shared" si="1"/>
        <v>12</v>
      </c>
      <c r="Q13" s="165"/>
      <c r="R13" s="29">
        <f>(P13-P17)/P17*100</f>
        <v>93.749999999999972</v>
      </c>
    </row>
    <row r="14" spans="1:18" x14ac:dyDescent="0.35">
      <c r="A14" s="95" t="str">
        <f>'D. Verificat of Data Accuracy'!A12</f>
        <v>ពោធិ៍អង្រ្កង</v>
      </c>
      <c r="B14" s="134"/>
      <c r="C14" s="134"/>
      <c r="D14" s="134"/>
      <c r="E14" s="134"/>
      <c r="F14" s="134"/>
      <c r="G14" s="134"/>
      <c r="H14" s="134">
        <v>3</v>
      </c>
      <c r="I14" s="134"/>
      <c r="J14" s="134"/>
      <c r="K14" s="134"/>
      <c r="L14" s="134"/>
      <c r="M14" s="134"/>
      <c r="N14" s="31">
        <v>4</v>
      </c>
      <c r="O14" s="29">
        <f t="shared" si="0"/>
        <v>0.25</v>
      </c>
      <c r="P14" s="165">
        <f t="shared" si="1"/>
        <v>16</v>
      </c>
      <c r="Q14" s="165"/>
      <c r="R14" s="29">
        <f>(P14-P17)/P17*100</f>
        <v>158.33333333333329</v>
      </c>
    </row>
    <row r="15" spans="1:18" x14ac:dyDescent="0.35">
      <c r="A15" s="95" t="str">
        <f>'D. Verificat of Data Accuracy'!A13</f>
        <v>U</v>
      </c>
      <c r="B15" s="134"/>
      <c r="C15" s="134"/>
      <c r="D15" s="134"/>
      <c r="E15" s="134"/>
      <c r="F15" s="134"/>
      <c r="G15" s="134"/>
      <c r="H15" s="134"/>
      <c r="I15" s="134"/>
      <c r="J15" s="134"/>
      <c r="K15" s="134"/>
      <c r="L15" s="134"/>
      <c r="M15" s="134"/>
      <c r="N15" s="31"/>
      <c r="O15" s="29">
        <f t="shared" si="0"/>
        <v>0</v>
      </c>
      <c r="P15" s="165" t="e">
        <f t="shared" si="1"/>
        <v>#DIV/0!</v>
      </c>
      <c r="Q15" s="165"/>
      <c r="R15" s="29" t="e">
        <f>(P15-P17)/P17*100</f>
        <v>#DIV/0!</v>
      </c>
    </row>
    <row r="16" spans="1:18" x14ac:dyDescent="0.35">
      <c r="A16" s="95" t="str">
        <f>'D. Verificat of Data Accuracy'!A14</f>
        <v>V</v>
      </c>
      <c r="B16" s="134"/>
      <c r="C16" s="134"/>
      <c r="D16" s="134"/>
      <c r="E16" s="134"/>
      <c r="F16" s="134"/>
      <c r="G16" s="134"/>
      <c r="H16" s="134"/>
      <c r="I16" s="134"/>
      <c r="J16" s="134"/>
      <c r="K16" s="134"/>
      <c r="L16" s="134"/>
      <c r="M16" s="134"/>
      <c r="N16" s="31"/>
      <c r="O16" s="29">
        <f t="shared" si="0"/>
        <v>0</v>
      </c>
      <c r="P16" s="165" t="e">
        <f>N16/O16</f>
        <v>#DIV/0!</v>
      </c>
      <c r="Q16" s="165"/>
      <c r="R16" s="29" t="e">
        <f>(P16-P17)/P17*100</f>
        <v>#DIV/0!</v>
      </c>
    </row>
    <row r="17" spans="1:18" x14ac:dyDescent="0.35">
      <c r="A17" s="28" t="s">
        <v>45</v>
      </c>
      <c r="B17" s="28">
        <f t="shared" ref="B17:O17" si="2">SUM(B7:B16)</f>
        <v>3</v>
      </c>
      <c r="C17" s="28">
        <f t="shared" si="2"/>
        <v>5</v>
      </c>
      <c r="D17" s="28">
        <f t="shared" si="2"/>
        <v>10</v>
      </c>
      <c r="E17" s="28">
        <f t="shared" si="2"/>
        <v>2</v>
      </c>
      <c r="F17" s="29">
        <f t="shared" si="2"/>
        <v>7</v>
      </c>
      <c r="G17" s="29">
        <f t="shared" si="2"/>
        <v>10</v>
      </c>
      <c r="H17" s="29">
        <f t="shared" si="2"/>
        <v>10</v>
      </c>
      <c r="I17" s="29">
        <f t="shared" si="2"/>
        <v>1</v>
      </c>
      <c r="J17" s="29">
        <f t="shared" si="2"/>
        <v>2</v>
      </c>
      <c r="K17" s="29">
        <f t="shared" si="2"/>
        <v>8</v>
      </c>
      <c r="L17" s="29">
        <f t="shared" si="2"/>
        <v>2</v>
      </c>
      <c r="M17" s="29">
        <f t="shared" si="2"/>
        <v>2</v>
      </c>
      <c r="N17" s="28">
        <f t="shared" si="2"/>
        <v>32</v>
      </c>
      <c r="O17" s="29">
        <f t="shared" si="2"/>
        <v>5.1666666666666661</v>
      </c>
      <c r="P17" s="165">
        <f>N17/O17</f>
        <v>6.1935483870967749</v>
      </c>
      <c r="Q17" s="165"/>
      <c r="R17" s="32"/>
    </row>
    <row r="18" spans="1:18" x14ac:dyDescent="0.35">
      <c r="A18" s="166" t="s">
        <v>46</v>
      </c>
      <c r="B18" s="166"/>
      <c r="C18" s="166"/>
      <c r="D18" s="166"/>
      <c r="E18" s="166"/>
      <c r="F18" s="166"/>
      <c r="G18" s="166"/>
      <c r="H18" s="166"/>
      <c r="I18" s="166"/>
      <c r="J18" s="166"/>
      <c r="K18" s="166"/>
      <c r="L18" s="166"/>
      <c r="M18" s="166"/>
      <c r="N18" s="166"/>
      <c r="O18" s="166"/>
      <c r="P18" s="166"/>
      <c r="Q18" s="166" t="s">
        <v>47</v>
      </c>
      <c r="R18" s="166"/>
    </row>
    <row r="19" spans="1:18" x14ac:dyDescent="0.35">
      <c r="A19" s="166"/>
      <c r="B19" s="166"/>
      <c r="C19" s="166"/>
      <c r="D19" s="166"/>
      <c r="E19" s="166"/>
      <c r="F19" s="166"/>
      <c r="G19" s="166"/>
      <c r="H19" s="166"/>
      <c r="I19" s="166"/>
      <c r="J19" s="166"/>
      <c r="K19" s="166"/>
      <c r="L19" s="166"/>
      <c r="M19" s="166"/>
      <c r="N19" s="166"/>
      <c r="O19" s="166"/>
      <c r="P19" s="166"/>
      <c r="Q19" s="33" t="s">
        <v>48</v>
      </c>
      <c r="R19" s="33" t="s">
        <v>49</v>
      </c>
    </row>
    <row r="20" spans="1:18" x14ac:dyDescent="0.35">
      <c r="A20" s="164" t="s">
        <v>140</v>
      </c>
      <c r="B20" s="164"/>
      <c r="C20" s="164"/>
      <c r="D20" s="164"/>
      <c r="E20" s="164"/>
      <c r="F20" s="164"/>
      <c r="G20" s="164"/>
      <c r="H20" s="164"/>
      <c r="I20" s="164"/>
      <c r="J20" s="164"/>
      <c r="K20" s="164"/>
      <c r="L20" s="164"/>
      <c r="M20" s="164"/>
      <c r="N20" s="164"/>
      <c r="O20" s="164"/>
      <c r="P20" s="164"/>
      <c r="Q20" s="30">
        <f>COUNTIFS(R7:R16,"&gt;=33")</f>
        <v>7</v>
      </c>
      <c r="R20" s="97">
        <f>Q20/Q22*100</f>
        <v>87.5</v>
      </c>
    </row>
    <row r="21" spans="1:18" x14ac:dyDescent="0.35">
      <c r="A21" s="167" t="s">
        <v>141</v>
      </c>
      <c r="B21" s="167"/>
      <c r="C21" s="167"/>
      <c r="D21" s="167"/>
      <c r="E21" s="167"/>
      <c r="F21" s="167"/>
      <c r="G21" s="167"/>
      <c r="H21" s="167"/>
      <c r="I21" s="167"/>
      <c r="J21" s="167"/>
      <c r="K21" s="167"/>
      <c r="L21" s="167"/>
      <c r="M21" s="167"/>
      <c r="N21" s="167"/>
      <c r="O21" s="167"/>
      <c r="P21" s="167"/>
      <c r="Q21" s="30">
        <f>COUNTIFS(R7:R16,"&lt;=33")</f>
        <v>1</v>
      </c>
      <c r="R21" s="98">
        <f>Q21/Q22*100</f>
        <v>12.5</v>
      </c>
    </row>
    <row r="22" spans="1:18" x14ac:dyDescent="0.35">
      <c r="A22" s="162" t="s">
        <v>67</v>
      </c>
      <c r="B22" s="162"/>
      <c r="C22" s="162"/>
      <c r="D22" s="162"/>
      <c r="E22" s="162"/>
      <c r="F22" s="162"/>
      <c r="G22" s="162"/>
      <c r="H22" s="162"/>
      <c r="I22" s="162"/>
      <c r="J22" s="162"/>
      <c r="K22" s="162"/>
      <c r="L22" s="162"/>
      <c r="M22" s="162"/>
      <c r="N22" s="162"/>
      <c r="O22" s="162"/>
      <c r="P22" s="162"/>
      <c r="Q22" s="135">
        <f>SUM(Q20:Q21)</f>
        <v>8</v>
      </c>
      <c r="R22" s="117"/>
    </row>
    <row r="24" spans="1:18" x14ac:dyDescent="0.35">
      <c r="N24" s="35"/>
    </row>
    <row r="25" spans="1:18" x14ac:dyDescent="0.35">
      <c r="N25" s="27"/>
    </row>
  </sheetData>
  <mergeCells count="24">
    <mergeCell ref="A1:R1"/>
    <mergeCell ref="B2:M4"/>
    <mergeCell ref="O2:O5"/>
    <mergeCell ref="P2:Q5"/>
    <mergeCell ref="R2:R5"/>
    <mergeCell ref="N2:N4"/>
    <mergeCell ref="A2:A5"/>
    <mergeCell ref="P17:Q17"/>
    <mergeCell ref="P6:Q6"/>
    <mergeCell ref="P7:Q7"/>
    <mergeCell ref="P8:Q8"/>
    <mergeCell ref="P9:Q9"/>
    <mergeCell ref="P10:Q10"/>
    <mergeCell ref="P11:Q11"/>
    <mergeCell ref="P12:Q12"/>
    <mergeCell ref="P13:Q13"/>
    <mergeCell ref="P14:Q14"/>
    <mergeCell ref="P15:Q15"/>
    <mergeCell ref="P16:Q16"/>
    <mergeCell ref="A18:P19"/>
    <mergeCell ref="Q18:R18"/>
    <mergeCell ref="A20:P20"/>
    <mergeCell ref="A21:P21"/>
    <mergeCell ref="A22:P22"/>
  </mergeCells>
  <phoneticPr fontId="20" type="noConversion"/>
  <conditionalFormatting sqref="R7:R17">
    <cfRule type="cellIs" dxfId="1" priority="1" operator="lessThan">
      <formula>33</formula>
    </cfRule>
    <cfRule type="cellIs" dxfId="0" priority="2" operator="greaterThan">
      <formula>33</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tabColor theme="8"/>
  </sheetPr>
  <dimension ref="D1:BA60"/>
  <sheetViews>
    <sheetView topLeftCell="H1" zoomScale="70" zoomScaleNormal="70" workbookViewId="0">
      <selection activeCell="N3" sqref="N3"/>
    </sheetView>
  </sheetViews>
  <sheetFormatPr defaultRowHeight="14.5" x14ac:dyDescent="0.35"/>
  <cols>
    <col min="16" max="16" width="5.26953125" customWidth="1"/>
    <col min="17" max="17" width="2.81640625" customWidth="1"/>
    <col min="36" max="36" width="6.36328125" customWidth="1"/>
  </cols>
  <sheetData>
    <row r="1" spans="4:53" x14ac:dyDescent="0.35">
      <c r="D1" s="103"/>
      <c r="E1" s="103"/>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row>
    <row r="2" spans="4:53" ht="20" customHeight="1" x14ac:dyDescent="0.35">
      <c r="D2" s="103"/>
      <c r="E2" s="103"/>
      <c r="F2" s="100"/>
      <c r="G2" s="100"/>
      <c r="H2" s="100"/>
      <c r="I2" s="100"/>
      <c r="J2" s="100"/>
      <c r="K2" s="100"/>
      <c r="L2" s="100"/>
      <c r="M2" s="100"/>
      <c r="N2" s="100"/>
      <c r="O2" s="100"/>
      <c r="P2" s="100"/>
      <c r="Q2" s="271" t="s">
        <v>91</v>
      </c>
      <c r="R2" s="272"/>
      <c r="S2" s="272"/>
      <c r="T2" s="272"/>
      <c r="U2" s="272"/>
      <c r="V2" s="272"/>
      <c r="W2" s="272"/>
      <c r="X2" s="272"/>
      <c r="Y2" s="272"/>
      <c r="Z2" s="272"/>
      <c r="AA2" s="272"/>
      <c r="AB2" s="272"/>
      <c r="AC2" s="272"/>
      <c r="AD2" s="272"/>
      <c r="AE2" s="272"/>
      <c r="AF2" s="272"/>
      <c r="AG2" s="272"/>
      <c r="AH2" s="272"/>
      <c r="AI2" s="272"/>
      <c r="AJ2" s="272"/>
      <c r="AK2" s="100"/>
      <c r="AL2" s="100"/>
      <c r="AM2" s="100"/>
      <c r="AN2" s="100"/>
      <c r="AO2" s="100"/>
      <c r="AP2" s="100"/>
      <c r="AQ2" s="100"/>
      <c r="AR2" s="100"/>
      <c r="AS2" s="100"/>
      <c r="AT2" s="100"/>
      <c r="AU2" s="100"/>
      <c r="AV2" s="100"/>
      <c r="AW2" s="100"/>
      <c r="AX2" s="100"/>
      <c r="AY2" s="103"/>
      <c r="AZ2" s="103"/>
      <c r="BA2" s="103"/>
    </row>
    <row r="3" spans="4:53" ht="15.5" x14ac:dyDescent="0.35">
      <c r="D3" s="103"/>
      <c r="E3" s="103"/>
      <c r="F3" s="100"/>
      <c r="G3" s="100"/>
      <c r="H3" s="100"/>
      <c r="I3" s="100"/>
      <c r="J3" s="100"/>
      <c r="K3" s="100"/>
      <c r="L3" s="100"/>
      <c r="M3" s="100"/>
      <c r="N3" s="100"/>
      <c r="O3" s="102"/>
      <c r="P3" s="102"/>
      <c r="Q3" s="273"/>
      <c r="R3" s="273"/>
      <c r="S3" s="273"/>
      <c r="T3" s="273"/>
      <c r="U3" s="273"/>
      <c r="V3" s="273"/>
      <c r="W3" s="273"/>
      <c r="X3" s="273"/>
      <c r="Y3" s="273"/>
      <c r="Z3" s="273"/>
      <c r="AA3" s="273"/>
      <c r="AB3" s="273"/>
      <c r="AC3" s="273"/>
      <c r="AD3" s="273"/>
      <c r="AE3" s="273"/>
      <c r="AF3" s="273"/>
      <c r="AG3" s="273"/>
      <c r="AH3" s="273"/>
      <c r="AI3" s="273"/>
      <c r="AJ3" s="273"/>
      <c r="AK3" s="100"/>
      <c r="AL3" s="100"/>
      <c r="AM3" s="100"/>
      <c r="AN3" s="100"/>
      <c r="AO3" s="100"/>
      <c r="AP3" s="100"/>
      <c r="AQ3" s="100"/>
      <c r="AR3" s="100"/>
      <c r="AS3" s="100"/>
      <c r="AT3" s="100"/>
      <c r="AU3" s="100"/>
      <c r="AV3" s="100"/>
      <c r="AW3" s="100"/>
      <c r="AX3" s="100"/>
      <c r="AY3" s="103"/>
      <c r="AZ3" s="103"/>
      <c r="BA3" s="103"/>
    </row>
    <row r="4" spans="4:53" ht="15.5" x14ac:dyDescent="0.35">
      <c r="D4" s="103"/>
      <c r="E4" s="103"/>
      <c r="F4" s="100"/>
      <c r="G4" s="100"/>
      <c r="H4" s="100"/>
      <c r="I4" s="100"/>
      <c r="J4" s="100"/>
      <c r="K4" s="100"/>
      <c r="L4" s="100"/>
      <c r="M4" s="100"/>
      <c r="N4" s="100"/>
      <c r="O4" s="102"/>
      <c r="P4" s="102"/>
      <c r="Q4" s="273"/>
      <c r="R4" s="273"/>
      <c r="S4" s="273"/>
      <c r="T4" s="273"/>
      <c r="U4" s="273"/>
      <c r="V4" s="273"/>
      <c r="W4" s="273"/>
      <c r="X4" s="273"/>
      <c r="Y4" s="273"/>
      <c r="Z4" s="273"/>
      <c r="AA4" s="273"/>
      <c r="AB4" s="273"/>
      <c r="AC4" s="273"/>
      <c r="AD4" s="273"/>
      <c r="AE4" s="273"/>
      <c r="AF4" s="273"/>
      <c r="AG4" s="273"/>
      <c r="AH4" s="273"/>
      <c r="AI4" s="273"/>
      <c r="AJ4" s="273"/>
      <c r="AK4" s="100"/>
      <c r="AL4" s="100"/>
      <c r="AM4" s="100"/>
      <c r="AN4" s="100"/>
      <c r="AO4" s="100"/>
      <c r="AP4" s="100"/>
      <c r="AQ4" s="100"/>
      <c r="AR4" s="100"/>
      <c r="AS4" s="100"/>
      <c r="AT4" s="100"/>
      <c r="AU4" s="100"/>
      <c r="AV4" s="100"/>
      <c r="AW4" s="100"/>
      <c r="AX4" s="100"/>
      <c r="AY4" s="103"/>
      <c r="AZ4" s="103"/>
      <c r="BA4" s="103"/>
    </row>
    <row r="5" spans="4:53" ht="15.5" x14ac:dyDescent="0.35">
      <c r="D5" s="103"/>
      <c r="E5" s="103"/>
      <c r="F5" s="100"/>
      <c r="G5" s="100"/>
      <c r="H5" s="100"/>
      <c r="I5" s="100"/>
      <c r="J5" s="100"/>
      <c r="K5" s="100"/>
      <c r="L5" s="100"/>
      <c r="M5" s="100"/>
      <c r="N5" s="100"/>
      <c r="O5" s="102"/>
      <c r="P5" s="102"/>
      <c r="Q5" s="273"/>
      <c r="R5" s="273"/>
      <c r="S5" s="273"/>
      <c r="T5" s="273"/>
      <c r="U5" s="273"/>
      <c r="V5" s="273"/>
      <c r="W5" s="273"/>
      <c r="X5" s="273"/>
      <c r="Y5" s="273"/>
      <c r="Z5" s="273"/>
      <c r="AA5" s="273"/>
      <c r="AB5" s="273"/>
      <c r="AC5" s="273"/>
      <c r="AD5" s="273"/>
      <c r="AE5" s="273"/>
      <c r="AF5" s="273"/>
      <c r="AG5" s="273"/>
      <c r="AH5" s="273"/>
      <c r="AI5" s="273"/>
      <c r="AJ5" s="273"/>
      <c r="AK5" s="100"/>
      <c r="AL5" s="100"/>
      <c r="AM5" s="100"/>
      <c r="AN5" s="100"/>
      <c r="AO5" s="100"/>
      <c r="AP5" s="100"/>
      <c r="AQ5" s="100"/>
      <c r="AR5" s="100"/>
      <c r="AS5" s="100"/>
      <c r="AT5" s="100"/>
      <c r="AU5" s="100"/>
      <c r="AV5" s="100"/>
      <c r="AW5" s="100"/>
      <c r="AX5" s="100"/>
      <c r="AY5" s="103"/>
      <c r="AZ5" s="103"/>
      <c r="BA5" s="103"/>
    </row>
    <row r="6" spans="4:53" ht="15.5" x14ac:dyDescent="0.35">
      <c r="D6" s="103"/>
      <c r="E6" s="103"/>
      <c r="F6" s="100"/>
      <c r="G6" s="100"/>
      <c r="H6" s="100"/>
      <c r="I6" s="100"/>
      <c r="J6" s="100"/>
      <c r="K6" s="100"/>
      <c r="L6" s="100"/>
      <c r="M6" s="100"/>
      <c r="N6" s="100"/>
      <c r="O6" s="102"/>
      <c r="P6" s="102"/>
      <c r="Q6" s="273"/>
      <c r="R6" s="273"/>
      <c r="S6" s="273"/>
      <c r="T6" s="273"/>
      <c r="U6" s="273"/>
      <c r="V6" s="273"/>
      <c r="W6" s="273"/>
      <c r="X6" s="273"/>
      <c r="Y6" s="273"/>
      <c r="Z6" s="273"/>
      <c r="AA6" s="273"/>
      <c r="AB6" s="273"/>
      <c r="AC6" s="273"/>
      <c r="AD6" s="273"/>
      <c r="AE6" s="273"/>
      <c r="AF6" s="273"/>
      <c r="AG6" s="273"/>
      <c r="AH6" s="273"/>
      <c r="AI6" s="273"/>
      <c r="AJ6" s="273"/>
      <c r="AK6" s="100"/>
      <c r="AL6" s="100"/>
      <c r="AM6" s="100"/>
      <c r="AN6" s="100"/>
      <c r="AO6" s="100"/>
      <c r="AP6" s="100"/>
      <c r="AQ6" s="100"/>
      <c r="AR6" s="100"/>
      <c r="AS6" s="100"/>
      <c r="AT6" s="100"/>
      <c r="AU6" s="100"/>
      <c r="AV6" s="100"/>
      <c r="AW6" s="100"/>
      <c r="AX6" s="100"/>
      <c r="AY6" s="103"/>
      <c r="AZ6" s="103"/>
      <c r="BA6" s="103"/>
    </row>
    <row r="7" spans="4:53" ht="15.5" x14ac:dyDescent="0.35">
      <c r="D7" s="103"/>
      <c r="E7" s="103"/>
      <c r="F7" s="100"/>
      <c r="G7" s="100"/>
      <c r="H7" s="100"/>
      <c r="I7" s="100"/>
      <c r="J7" s="100"/>
      <c r="K7" s="100"/>
      <c r="L7" s="100"/>
      <c r="M7" s="100"/>
      <c r="N7" s="100"/>
      <c r="O7" s="102"/>
      <c r="P7" s="102"/>
      <c r="Q7" s="273"/>
      <c r="R7" s="273"/>
      <c r="S7" s="273"/>
      <c r="T7" s="273"/>
      <c r="U7" s="273"/>
      <c r="V7" s="273"/>
      <c r="W7" s="273"/>
      <c r="X7" s="273"/>
      <c r="Y7" s="273"/>
      <c r="Z7" s="273"/>
      <c r="AA7" s="273"/>
      <c r="AB7" s="273"/>
      <c r="AC7" s="273"/>
      <c r="AD7" s="273"/>
      <c r="AE7" s="273"/>
      <c r="AF7" s="273"/>
      <c r="AG7" s="273"/>
      <c r="AH7" s="273"/>
      <c r="AI7" s="273"/>
      <c r="AJ7" s="273"/>
      <c r="AK7" s="100"/>
      <c r="AL7" s="100"/>
      <c r="AM7" s="100"/>
      <c r="AN7" s="100"/>
      <c r="AO7" s="100"/>
      <c r="AP7" s="100"/>
      <c r="AQ7" s="100"/>
      <c r="AR7" s="100"/>
      <c r="AS7" s="100"/>
      <c r="AT7" s="100"/>
      <c r="AU7" s="100"/>
      <c r="AV7" s="100"/>
      <c r="AW7" s="100"/>
      <c r="AX7" s="100"/>
      <c r="AY7" s="103"/>
      <c r="AZ7" s="103"/>
      <c r="BA7" s="103"/>
    </row>
    <row r="8" spans="4:53" ht="15.5" x14ac:dyDescent="0.35">
      <c r="D8" s="103"/>
      <c r="E8" s="103"/>
      <c r="F8" s="100"/>
      <c r="G8" s="100"/>
      <c r="H8" s="100"/>
      <c r="I8" s="100"/>
      <c r="J8" s="100"/>
      <c r="K8" s="100"/>
      <c r="L8" s="100"/>
      <c r="M8" s="100"/>
      <c r="N8" s="100"/>
      <c r="O8" s="102"/>
      <c r="P8" s="102"/>
      <c r="Q8" s="273"/>
      <c r="R8" s="273"/>
      <c r="S8" s="273"/>
      <c r="T8" s="273"/>
      <c r="U8" s="273"/>
      <c r="V8" s="273"/>
      <c r="W8" s="273"/>
      <c r="X8" s="273"/>
      <c r="Y8" s="273"/>
      <c r="Z8" s="273"/>
      <c r="AA8" s="273"/>
      <c r="AB8" s="273"/>
      <c r="AC8" s="273"/>
      <c r="AD8" s="273"/>
      <c r="AE8" s="273"/>
      <c r="AF8" s="273"/>
      <c r="AG8" s="273"/>
      <c r="AH8" s="273"/>
      <c r="AI8" s="273"/>
      <c r="AJ8" s="273"/>
      <c r="AK8" s="100"/>
      <c r="AL8" s="100"/>
      <c r="AM8" s="100"/>
      <c r="AN8" s="100"/>
      <c r="AO8" s="100"/>
      <c r="AP8" s="100"/>
      <c r="AQ8" s="100"/>
      <c r="AR8" s="100"/>
      <c r="AS8" s="100"/>
      <c r="AT8" s="100"/>
      <c r="AU8" s="100"/>
      <c r="AV8" s="100"/>
      <c r="AW8" s="100"/>
      <c r="AX8" s="100"/>
      <c r="AY8" s="103"/>
      <c r="AZ8" s="103"/>
      <c r="BA8" s="103"/>
    </row>
    <row r="9" spans="4:53" ht="15.5" x14ac:dyDescent="0.35">
      <c r="D9" s="103"/>
      <c r="E9" s="103"/>
      <c r="F9" s="100"/>
      <c r="G9" s="100"/>
      <c r="H9" s="100"/>
      <c r="I9" s="100"/>
      <c r="J9" s="100"/>
      <c r="K9" s="100"/>
      <c r="L9" s="100"/>
      <c r="M9" s="100"/>
      <c r="N9" s="100"/>
      <c r="O9" s="102"/>
      <c r="P9" s="102"/>
      <c r="Q9" s="273"/>
      <c r="R9" s="273"/>
      <c r="S9" s="273"/>
      <c r="T9" s="273"/>
      <c r="U9" s="273"/>
      <c r="V9" s="273"/>
      <c r="W9" s="273"/>
      <c r="X9" s="273"/>
      <c r="Y9" s="273"/>
      <c r="Z9" s="273"/>
      <c r="AA9" s="273"/>
      <c r="AB9" s="273"/>
      <c r="AC9" s="273"/>
      <c r="AD9" s="273"/>
      <c r="AE9" s="273"/>
      <c r="AF9" s="273"/>
      <c r="AG9" s="273"/>
      <c r="AH9" s="273"/>
      <c r="AI9" s="273"/>
      <c r="AJ9" s="273"/>
      <c r="AK9" s="100"/>
      <c r="AL9" s="100"/>
      <c r="AM9" s="100"/>
      <c r="AN9" s="100"/>
      <c r="AO9" s="100"/>
      <c r="AP9" s="100"/>
      <c r="AQ9" s="100"/>
      <c r="AR9" s="100"/>
      <c r="AS9" s="100"/>
      <c r="AT9" s="100"/>
      <c r="AU9" s="100"/>
      <c r="AV9" s="100"/>
      <c r="AW9" s="100"/>
      <c r="AX9" s="100"/>
      <c r="AY9" s="103"/>
      <c r="AZ9" s="103"/>
      <c r="BA9" s="103"/>
    </row>
    <row r="10" spans="4:53" ht="15.5" x14ac:dyDescent="0.35">
      <c r="D10" s="103"/>
      <c r="E10" s="103"/>
      <c r="F10" s="100"/>
      <c r="G10" s="100"/>
      <c r="H10" s="100"/>
      <c r="I10" s="100"/>
      <c r="J10" s="100"/>
      <c r="K10" s="100"/>
      <c r="L10" s="100"/>
      <c r="M10" s="100"/>
      <c r="N10" s="100"/>
      <c r="O10" s="102"/>
      <c r="P10" s="102"/>
      <c r="Q10" s="273"/>
      <c r="R10" s="273"/>
      <c r="S10" s="273"/>
      <c r="T10" s="273"/>
      <c r="U10" s="273"/>
      <c r="V10" s="273"/>
      <c r="W10" s="273"/>
      <c r="X10" s="273"/>
      <c r="Y10" s="273"/>
      <c r="Z10" s="273"/>
      <c r="AA10" s="273"/>
      <c r="AB10" s="273"/>
      <c r="AC10" s="273"/>
      <c r="AD10" s="273"/>
      <c r="AE10" s="273"/>
      <c r="AF10" s="273"/>
      <c r="AG10" s="273"/>
      <c r="AH10" s="273"/>
      <c r="AI10" s="273"/>
      <c r="AJ10" s="273"/>
      <c r="AK10" s="100"/>
      <c r="AL10" s="100"/>
      <c r="AM10" s="100"/>
      <c r="AN10" s="100"/>
      <c r="AO10" s="100"/>
      <c r="AP10" s="100"/>
      <c r="AQ10" s="100"/>
      <c r="AR10" s="100"/>
      <c r="AS10" s="100"/>
      <c r="AT10" s="100"/>
      <c r="AU10" s="100"/>
      <c r="AV10" s="100"/>
      <c r="AW10" s="100"/>
      <c r="AX10" s="100"/>
      <c r="AY10" s="103"/>
      <c r="AZ10" s="103"/>
      <c r="BA10" s="103"/>
    </row>
    <row r="11" spans="4:53" ht="15.5" x14ac:dyDescent="0.35">
      <c r="D11" s="103"/>
      <c r="E11" s="103"/>
      <c r="F11" s="100"/>
      <c r="G11" s="100"/>
      <c r="H11" s="100"/>
      <c r="I11" s="100"/>
      <c r="J11" s="100"/>
      <c r="K11" s="100"/>
      <c r="L11" s="100"/>
      <c r="M11" s="100"/>
      <c r="N11" s="100"/>
      <c r="O11" s="102"/>
      <c r="P11" s="102"/>
      <c r="Q11" s="273"/>
      <c r="R11" s="273"/>
      <c r="S11" s="273"/>
      <c r="T11" s="273"/>
      <c r="U11" s="273"/>
      <c r="V11" s="273"/>
      <c r="W11" s="273"/>
      <c r="X11" s="273"/>
      <c r="Y11" s="273"/>
      <c r="Z11" s="273"/>
      <c r="AA11" s="273"/>
      <c r="AB11" s="273"/>
      <c r="AC11" s="273"/>
      <c r="AD11" s="273"/>
      <c r="AE11" s="273"/>
      <c r="AF11" s="273"/>
      <c r="AG11" s="273"/>
      <c r="AH11" s="273"/>
      <c r="AI11" s="273"/>
      <c r="AJ11" s="273"/>
      <c r="AK11" s="100"/>
      <c r="AL11" s="100"/>
      <c r="AM11" s="100"/>
      <c r="AN11" s="100"/>
      <c r="AO11" s="100"/>
      <c r="AP11" s="100"/>
      <c r="AQ11" s="100"/>
      <c r="AR11" s="100"/>
      <c r="AS11" s="100"/>
      <c r="AT11" s="100"/>
      <c r="AU11" s="100"/>
      <c r="AV11" s="100"/>
      <c r="AW11" s="100"/>
      <c r="AX11" s="100"/>
      <c r="AY11" s="103"/>
      <c r="AZ11" s="103"/>
      <c r="BA11" s="103"/>
    </row>
    <row r="12" spans="4:53" ht="15.5" x14ac:dyDescent="0.35">
      <c r="D12" s="103"/>
      <c r="E12" s="103"/>
      <c r="F12" s="100"/>
      <c r="G12" s="100"/>
      <c r="H12" s="100"/>
      <c r="I12" s="100"/>
      <c r="J12" s="100"/>
      <c r="K12" s="100"/>
      <c r="L12" s="100"/>
      <c r="M12" s="100"/>
      <c r="N12" s="100"/>
      <c r="O12" s="102"/>
      <c r="P12" s="102"/>
      <c r="Q12" s="273"/>
      <c r="R12" s="273"/>
      <c r="S12" s="273"/>
      <c r="T12" s="273"/>
      <c r="U12" s="273"/>
      <c r="V12" s="273"/>
      <c r="W12" s="273"/>
      <c r="X12" s="273"/>
      <c r="Y12" s="273"/>
      <c r="Z12" s="273"/>
      <c r="AA12" s="273"/>
      <c r="AB12" s="273"/>
      <c r="AC12" s="273"/>
      <c r="AD12" s="273"/>
      <c r="AE12" s="273"/>
      <c r="AF12" s="273"/>
      <c r="AG12" s="273"/>
      <c r="AH12" s="273"/>
      <c r="AI12" s="273"/>
      <c r="AJ12" s="273"/>
      <c r="AK12" s="100"/>
      <c r="AL12" s="100"/>
      <c r="AM12" s="100"/>
      <c r="AN12" s="100"/>
      <c r="AO12" s="100"/>
      <c r="AP12" s="100"/>
      <c r="AQ12" s="100"/>
      <c r="AR12" s="100"/>
      <c r="AS12" s="100"/>
      <c r="AT12" s="100"/>
      <c r="AU12" s="100"/>
      <c r="AV12" s="100"/>
      <c r="AW12" s="100"/>
      <c r="AX12" s="100"/>
      <c r="AY12" s="103"/>
      <c r="AZ12" s="103"/>
      <c r="BA12" s="103"/>
    </row>
    <row r="13" spans="4:53" ht="15.5" x14ac:dyDescent="0.35">
      <c r="D13" s="103"/>
      <c r="E13" s="103"/>
      <c r="F13" s="100"/>
      <c r="G13" s="100"/>
      <c r="H13" s="100"/>
      <c r="I13" s="100"/>
      <c r="J13" s="100"/>
      <c r="K13" s="100"/>
      <c r="L13" s="100"/>
      <c r="M13" s="100"/>
      <c r="N13" s="100"/>
      <c r="O13" s="102"/>
      <c r="P13" s="102"/>
      <c r="Q13" s="273"/>
      <c r="R13" s="273"/>
      <c r="S13" s="273"/>
      <c r="T13" s="273"/>
      <c r="U13" s="273"/>
      <c r="V13" s="273"/>
      <c r="W13" s="273"/>
      <c r="X13" s="273"/>
      <c r="Y13" s="273"/>
      <c r="Z13" s="273"/>
      <c r="AA13" s="273"/>
      <c r="AB13" s="273"/>
      <c r="AC13" s="273"/>
      <c r="AD13" s="273"/>
      <c r="AE13" s="273"/>
      <c r="AF13" s="273"/>
      <c r="AG13" s="273"/>
      <c r="AH13" s="273"/>
      <c r="AI13" s="273"/>
      <c r="AJ13" s="273"/>
      <c r="AK13" s="100"/>
      <c r="AL13" s="100"/>
      <c r="AM13" s="100"/>
      <c r="AN13" s="100"/>
      <c r="AO13" s="100"/>
      <c r="AP13" s="100"/>
      <c r="AQ13" s="100"/>
      <c r="AR13" s="100"/>
      <c r="AS13" s="100"/>
      <c r="AT13" s="100"/>
      <c r="AU13" s="100"/>
      <c r="AV13" s="100"/>
      <c r="AW13" s="100"/>
      <c r="AX13" s="100"/>
      <c r="AY13" s="103"/>
      <c r="AZ13" s="103"/>
      <c r="BA13" s="103"/>
    </row>
    <row r="14" spans="4:53" ht="15.5" x14ac:dyDescent="0.35">
      <c r="D14" s="103"/>
      <c r="E14" s="103"/>
      <c r="F14" s="100"/>
      <c r="G14" s="100"/>
      <c r="H14" s="100"/>
      <c r="I14" s="100"/>
      <c r="J14" s="100"/>
      <c r="K14" s="100"/>
      <c r="L14" s="100"/>
      <c r="M14" s="100"/>
      <c r="N14" s="100"/>
      <c r="O14" s="102"/>
      <c r="P14" s="102"/>
      <c r="Q14" s="273"/>
      <c r="R14" s="273"/>
      <c r="S14" s="273"/>
      <c r="T14" s="273"/>
      <c r="U14" s="273"/>
      <c r="V14" s="273"/>
      <c r="W14" s="273"/>
      <c r="X14" s="273"/>
      <c r="Y14" s="273"/>
      <c r="Z14" s="273"/>
      <c r="AA14" s="273"/>
      <c r="AB14" s="273"/>
      <c r="AC14" s="273"/>
      <c r="AD14" s="273"/>
      <c r="AE14" s="273"/>
      <c r="AF14" s="273"/>
      <c r="AG14" s="273"/>
      <c r="AH14" s="273"/>
      <c r="AI14" s="273"/>
      <c r="AJ14" s="273"/>
      <c r="AK14" s="100"/>
      <c r="AL14" s="100"/>
      <c r="AM14" s="100"/>
      <c r="AN14" s="100"/>
      <c r="AO14" s="100"/>
      <c r="AP14" s="100"/>
      <c r="AQ14" s="100"/>
      <c r="AR14" s="100"/>
      <c r="AS14" s="100"/>
      <c r="AT14" s="100"/>
      <c r="AU14" s="100"/>
      <c r="AV14" s="100"/>
      <c r="AW14" s="100"/>
      <c r="AX14" s="100"/>
      <c r="AY14" s="103"/>
      <c r="AZ14" s="103"/>
      <c r="BA14" s="103"/>
    </row>
    <row r="15" spans="4:53" ht="15.5" x14ac:dyDescent="0.35">
      <c r="D15" s="103"/>
      <c r="E15" s="103"/>
      <c r="F15" s="100"/>
      <c r="G15" s="100"/>
      <c r="H15" s="100"/>
      <c r="I15" s="100"/>
      <c r="J15" s="100"/>
      <c r="K15" s="100"/>
      <c r="L15" s="100"/>
      <c r="M15" s="100"/>
      <c r="N15" s="100"/>
      <c r="O15" s="102"/>
      <c r="P15" s="102"/>
      <c r="Q15" s="273"/>
      <c r="R15" s="273"/>
      <c r="S15" s="273"/>
      <c r="T15" s="273"/>
      <c r="U15" s="273"/>
      <c r="V15" s="273"/>
      <c r="W15" s="273"/>
      <c r="X15" s="273"/>
      <c r="Y15" s="273"/>
      <c r="Z15" s="273"/>
      <c r="AA15" s="273"/>
      <c r="AB15" s="273"/>
      <c r="AC15" s="273"/>
      <c r="AD15" s="273"/>
      <c r="AE15" s="273"/>
      <c r="AF15" s="273"/>
      <c r="AG15" s="273"/>
      <c r="AH15" s="273"/>
      <c r="AI15" s="273"/>
      <c r="AJ15" s="273"/>
      <c r="AK15" s="100"/>
      <c r="AL15" s="100"/>
      <c r="AM15" s="100"/>
      <c r="AN15" s="100"/>
      <c r="AO15" s="100"/>
      <c r="AP15" s="100"/>
      <c r="AQ15" s="100"/>
      <c r="AR15" s="100"/>
      <c r="AS15" s="100"/>
      <c r="AT15" s="100"/>
      <c r="AU15" s="100"/>
      <c r="AV15" s="100"/>
      <c r="AW15" s="100"/>
      <c r="AX15" s="100"/>
      <c r="AY15" s="103"/>
      <c r="AZ15" s="103"/>
      <c r="BA15" s="103"/>
    </row>
    <row r="16" spans="4:53" ht="15.5" x14ac:dyDescent="0.35">
      <c r="D16" s="103"/>
      <c r="E16" s="103"/>
      <c r="F16" s="100"/>
      <c r="G16" s="100"/>
      <c r="H16" s="100"/>
      <c r="I16" s="100"/>
      <c r="J16" s="100"/>
      <c r="K16" s="100"/>
      <c r="L16" s="100"/>
      <c r="M16" s="100"/>
      <c r="N16" s="100"/>
      <c r="O16" s="102"/>
      <c r="P16" s="102"/>
      <c r="Q16" s="273"/>
      <c r="R16" s="273"/>
      <c r="S16" s="273"/>
      <c r="T16" s="273"/>
      <c r="U16" s="273"/>
      <c r="V16" s="273"/>
      <c r="W16" s="273"/>
      <c r="X16" s="273"/>
      <c r="Y16" s="273"/>
      <c r="Z16" s="273"/>
      <c r="AA16" s="273"/>
      <c r="AB16" s="273"/>
      <c r="AC16" s="273"/>
      <c r="AD16" s="273"/>
      <c r="AE16" s="273"/>
      <c r="AF16" s="273"/>
      <c r="AG16" s="273"/>
      <c r="AH16" s="273"/>
      <c r="AI16" s="273"/>
      <c r="AJ16" s="273"/>
      <c r="AK16" s="100"/>
      <c r="AL16" s="100"/>
      <c r="AM16" s="100"/>
      <c r="AN16" s="100"/>
      <c r="AO16" s="100"/>
      <c r="AP16" s="100"/>
      <c r="AQ16" s="100"/>
      <c r="AR16" s="100"/>
      <c r="AS16" s="100"/>
      <c r="AT16" s="100"/>
      <c r="AU16" s="100"/>
      <c r="AV16" s="100"/>
      <c r="AW16" s="100"/>
      <c r="AX16" s="100"/>
      <c r="AY16" s="103"/>
      <c r="AZ16" s="103"/>
      <c r="BA16" s="103"/>
    </row>
    <row r="17" spans="4:53" ht="15.5" x14ac:dyDescent="0.35">
      <c r="D17" s="103"/>
      <c r="E17" s="103"/>
      <c r="F17" s="100"/>
      <c r="G17" s="100"/>
      <c r="H17" s="100"/>
      <c r="I17" s="100"/>
      <c r="J17" s="100"/>
      <c r="K17" s="100"/>
      <c r="L17" s="100"/>
      <c r="M17" s="100"/>
      <c r="N17" s="100"/>
      <c r="O17" s="102"/>
      <c r="P17" s="102"/>
      <c r="Q17" s="273"/>
      <c r="R17" s="273"/>
      <c r="S17" s="273"/>
      <c r="T17" s="273"/>
      <c r="U17" s="273"/>
      <c r="V17" s="273"/>
      <c r="W17" s="273"/>
      <c r="X17" s="273"/>
      <c r="Y17" s="273"/>
      <c r="Z17" s="273"/>
      <c r="AA17" s="273"/>
      <c r="AB17" s="273"/>
      <c r="AC17" s="273"/>
      <c r="AD17" s="273"/>
      <c r="AE17" s="273"/>
      <c r="AF17" s="273"/>
      <c r="AG17" s="273"/>
      <c r="AH17" s="273"/>
      <c r="AI17" s="273"/>
      <c r="AJ17" s="273"/>
      <c r="AK17" s="100"/>
      <c r="AL17" s="100"/>
      <c r="AM17" s="100"/>
      <c r="AN17" s="100"/>
      <c r="AO17" s="100"/>
      <c r="AP17" s="100"/>
      <c r="AQ17" s="100"/>
      <c r="AR17" s="100"/>
      <c r="AS17" s="100"/>
      <c r="AT17" s="100"/>
      <c r="AU17" s="100"/>
      <c r="AV17" s="100"/>
      <c r="AW17" s="100"/>
      <c r="AX17" s="100"/>
      <c r="AY17" s="103"/>
      <c r="AZ17" s="103"/>
      <c r="BA17" s="103"/>
    </row>
    <row r="18" spans="4:53" ht="15.5" x14ac:dyDescent="0.35">
      <c r="D18" s="103"/>
      <c r="E18" s="103"/>
      <c r="F18" s="100"/>
      <c r="G18" s="100"/>
      <c r="H18" s="100"/>
      <c r="I18" s="100"/>
      <c r="J18" s="100"/>
      <c r="K18" s="100"/>
      <c r="L18" s="100"/>
      <c r="M18" s="100"/>
      <c r="N18" s="100"/>
      <c r="O18" s="102"/>
      <c r="P18" s="102"/>
      <c r="Q18" s="273"/>
      <c r="R18" s="273"/>
      <c r="S18" s="273"/>
      <c r="T18" s="273"/>
      <c r="U18" s="273"/>
      <c r="V18" s="273"/>
      <c r="W18" s="273"/>
      <c r="X18" s="273"/>
      <c r="Y18" s="273"/>
      <c r="Z18" s="273"/>
      <c r="AA18" s="273"/>
      <c r="AB18" s="273"/>
      <c r="AC18" s="273"/>
      <c r="AD18" s="273"/>
      <c r="AE18" s="273"/>
      <c r="AF18" s="273"/>
      <c r="AG18" s="273"/>
      <c r="AH18" s="273"/>
      <c r="AI18" s="273"/>
      <c r="AJ18" s="273"/>
      <c r="AK18" s="100"/>
      <c r="AL18" s="100"/>
      <c r="AM18" s="100"/>
      <c r="AN18" s="100"/>
      <c r="AO18" s="100"/>
      <c r="AP18" s="100"/>
      <c r="AQ18" s="100"/>
      <c r="AR18" s="100"/>
      <c r="AS18" s="100"/>
      <c r="AT18" s="100"/>
      <c r="AU18" s="100"/>
      <c r="AV18" s="100"/>
      <c r="AW18" s="100"/>
      <c r="AX18" s="100"/>
      <c r="AY18" s="103"/>
      <c r="AZ18" s="103"/>
      <c r="BA18" s="103"/>
    </row>
    <row r="19" spans="4:53" ht="15.5" x14ac:dyDescent="0.35">
      <c r="D19" s="103"/>
      <c r="E19" s="103"/>
      <c r="F19" s="100"/>
      <c r="G19" s="100"/>
      <c r="H19" s="100"/>
      <c r="I19" s="100"/>
      <c r="J19" s="100"/>
      <c r="K19" s="100"/>
      <c r="L19" s="100"/>
      <c r="M19" s="100"/>
      <c r="N19" s="100"/>
      <c r="O19" s="102"/>
      <c r="P19" s="102"/>
      <c r="Q19" s="273"/>
      <c r="R19" s="273"/>
      <c r="S19" s="273"/>
      <c r="T19" s="273"/>
      <c r="U19" s="273"/>
      <c r="V19" s="273"/>
      <c r="W19" s="273"/>
      <c r="X19" s="273"/>
      <c r="Y19" s="273"/>
      <c r="Z19" s="273"/>
      <c r="AA19" s="273"/>
      <c r="AB19" s="273"/>
      <c r="AC19" s="273"/>
      <c r="AD19" s="273"/>
      <c r="AE19" s="273"/>
      <c r="AF19" s="273"/>
      <c r="AG19" s="273"/>
      <c r="AH19" s="273"/>
      <c r="AI19" s="273"/>
      <c r="AJ19" s="273"/>
      <c r="AK19" s="100"/>
      <c r="AL19" s="100"/>
      <c r="AM19" s="100"/>
      <c r="AN19" s="100"/>
      <c r="AO19" s="100"/>
      <c r="AP19" s="100"/>
      <c r="AQ19" s="100"/>
      <c r="AR19" s="100"/>
      <c r="AS19" s="100"/>
      <c r="AT19" s="100"/>
      <c r="AU19" s="100"/>
      <c r="AV19" s="100"/>
      <c r="AW19" s="100"/>
      <c r="AX19" s="100"/>
      <c r="AY19" s="103"/>
      <c r="AZ19" s="103"/>
      <c r="BA19" s="103"/>
    </row>
    <row r="20" spans="4:53" ht="15.5" x14ac:dyDescent="0.35">
      <c r="D20" s="103"/>
      <c r="E20" s="103"/>
      <c r="F20" s="100"/>
      <c r="G20" s="100"/>
      <c r="H20" s="100"/>
      <c r="I20" s="100"/>
      <c r="J20" s="100"/>
      <c r="K20" s="100"/>
      <c r="L20" s="100"/>
      <c r="M20" s="100"/>
      <c r="N20" s="100"/>
      <c r="O20" s="102"/>
      <c r="P20" s="102"/>
      <c r="Q20" s="273"/>
      <c r="R20" s="273"/>
      <c r="S20" s="273"/>
      <c r="T20" s="273"/>
      <c r="U20" s="273"/>
      <c r="V20" s="273"/>
      <c r="W20" s="273"/>
      <c r="X20" s="273"/>
      <c r="Y20" s="273"/>
      <c r="Z20" s="273"/>
      <c r="AA20" s="273"/>
      <c r="AB20" s="273"/>
      <c r="AC20" s="273"/>
      <c r="AD20" s="273"/>
      <c r="AE20" s="273"/>
      <c r="AF20" s="273"/>
      <c r="AG20" s="273"/>
      <c r="AH20" s="273"/>
      <c r="AI20" s="273"/>
      <c r="AJ20" s="273"/>
      <c r="AK20" s="100"/>
      <c r="AL20" s="100"/>
      <c r="AM20" s="100"/>
      <c r="AN20" s="100"/>
      <c r="AO20" s="100"/>
      <c r="AP20" s="100"/>
      <c r="AQ20" s="100"/>
      <c r="AR20" s="100"/>
      <c r="AS20" s="100"/>
      <c r="AT20" s="100"/>
      <c r="AU20" s="100"/>
      <c r="AV20" s="100"/>
      <c r="AW20" s="100"/>
      <c r="AX20" s="100"/>
      <c r="AY20" s="103"/>
      <c r="AZ20" s="103"/>
      <c r="BA20" s="103"/>
    </row>
    <row r="21" spans="4:53" ht="15.5" x14ac:dyDescent="0.35">
      <c r="D21" s="103"/>
      <c r="E21" s="103"/>
      <c r="F21" s="100"/>
      <c r="G21" s="100"/>
      <c r="H21" s="100"/>
      <c r="I21" s="100"/>
      <c r="J21" s="100"/>
      <c r="K21" s="100"/>
      <c r="L21" s="100"/>
      <c r="M21" s="100"/>
      <c r="N21" s="100"/>
      <c r="O21" s="102"/>
      <c r="P21" s="102"/>
      <c r="Q21" s="273"/>
      <c r="R21" s="273"/>
      <c r="S21" s="273"/>
      <c r="T21" s="273"/>
      <c r="U21" s="273"/>
      <c r="V21" s="273"/>
      <c r="W21" s="273"/>
      <c r="X21" s="273"/>
      <c r="Y21" s="273"/>
      <c r="Z21" s="273"/>
      <c r="AA21" s="273"/>
      <c r="AB21" s="273"/>
      <c r="AC21" s="273"/>
      <c r="AD21" s="273"/>
      <c r="AE21" s="273"/>
      <c r="AF21" s="273"/>
      <c r="AG21" s="273"/>
      <c r="AH21" s="273"/>
      <c r="AI21" s="273"/>
      <c r="AJ21" s="273"/>
      <c r="AK21" s="100"/>
      <c r="AL21" s="100"/>
      <c r="AM21" s="100"/>
      <c r="AN21" s="100"/>
      <c r="AO21" s="100"/>
      <c r="AP21" s="100"/>
      <c r="AQ21" s="100"/>
      <c r="AR21" s="100"/>
      <c r="AS21" s="100"/>
      <c r="AT21" s="100"/>
      <c r="AU21" s="100"/>
      <c r="AV21" s="100"/>
      <c r="AW21" s="100"/>
      <c r="AX21" s="100"/>
      <c r="AY21" s="103"/>
      <c r="AZ21" s="103"/>
      <c r="BA21" s="103"/>
    </row>
    <row r="22" spans="4:53" ht="15.5" x14ac:dyDescent="0.35">
      <c r="D22" s="103"/>
      <c r="E22" s="103"/>
      <c r="F22" s="100"/>
      <c r="G22" s="100"/>
      <c r="H22" s="100"/>
      <c r="I22" s="100"/>
      <c r="J22" s="100"/>
      <c r="K22" s="100"/>
      <c r="L22" s="100"/>
      <c r="M22" s="100"/>
      <c r="N22" s="100"/>
      <c r="O22" s="102"/>
      <c r="P22" s="102"/>
      <c r="Q22" s="273"/>
      <c r="R22" s="273"/>
      <c r="S22" s="273"/>
      <c r="T22" s="273"/>
      <c r="U22" s="273"/>
      <c r="V22" s="273"/>
      <c r="W22" s="273"/>
      <c r="X22" s="273"/>
      <c r="Y22" s="273"/>
      <c r="Z22" s="273"/>
      <c r="AA22" s="273"/>
      <c r="AB22" s="273"/>
      <c r="AC22" s="273"/>
      <c r="AD22" s="273"/>
      <c r="AE22" s="273"/>
      <c r="AF22" s="273"/>
      <c r="AG22" s="273"/>
      <c r="AH22" s="273"/>
      <c r="AI22" s="273"/>
      <c r="AJ22" s="273"/>
      <c r="AK22" s="100"/>
      <c r="AL22" s="100"/>
      <c r="AM22" s="100"/>
      <c r="AN22" s="100"/>
      <c r="AO22" s="100"/>
      <c r="AP22" s="100"/>
      <c r="AQ22" s="100"/>
      <c r="AR22" s="100"/>
      <c r="AS22" s="100"/>
      <c r="AT22" s="100"/>
      <c r="AU22" s="100"/>
      <c r="AV22" s="100"/>
      <c r="AW22" s="100"/>
      <c r="AX22" s="100"/>
      <c r="AY22" s="103"/>
      <c r="AZ22" s="103"/>
      <c r="BA22" s="103"/>
    </row>
    <row r="23" spans="4:53" ht="15.5" x14ac:dyDescent="0.35">
      <c r="D23" s="103"/>
      <c r="E23" s="103"/>
      <c r="F23" s="100"/>
      <c r="G23" s="100"/>
      <c r="H23" s="100"/>
      <c r="I23" s="100"/>
      <c r="J23" s="100"/>
      <c r="K23" s="100"/>
      <c r="L23" s="100"/>
      <c r="M23" s="100"/>
      <c r="N23" s="100"/>
      <c r="O23" s="102"/>
      <c r="P23" s="102"/>
      <c r="Q23" s="273"/>
      <c r="R23" s="273"/>
      <c r="S23" s="273"/>
      <c r="T23" s="273"/>
      <c r="U23" s="273"/>
      <c r="V23" s="273"/>
      <c r="W23" s="273"/>
      <c r="X23" s="273"/>
      <c r="Y23" s="273"/>
      <c r="Z23" s="273"/>
      <c r="AA23" s="273"/>
      <c r="AB23" s="273"/>
      <c r="AC23" s="273"/>
      <c r="AD23" s="273"/>
      <c r="AE23" s="273"/>
      <c r="AF23" s="273"/>
      <c r="AG23" s="273"/>
      <c r="AH23" s="273"/>
      <c r="AI23" s="273"/>
      <c r="AJ23" s="273"/>
      <c r="AK23" s="100"/>
      <c r="AL23" s="100"/>
      <c r="AM23" s="100"/>
      <c r="AN23" s="100"/>
      <c r="AO23" s="100"/>
      <c r="AP23" s="100"/>
      <c r="AQ23" s="100"/>
      <c r="AR23" s="100"/>
      <c r="AS23" s="100"/>
      <c r="AT23" s="100"/>
      <c r="AU23" s="100"/>
      <c r="AV23" s="100"/>
      <c r="AW23" s="100"/>
      <c r="AX23" s="100"/>
      <c r="AY23" s="103"/>
      <c r="AZ23" s="103"/>
      <c r="BA23" s="103"/>
    </row>
    <row r="24" spans="4:53" ht="15.5" x14ac:dyDescent="0.35">
      <c r="D24" s="103"/>
      <c r="E24" s="103"/>
      <c r="F24" s="100"/>
      <c r="G24" s="100"/>
      <c r="H24" s="100"/>
      <c r="I24" s="100"/>
      <c r="J24" s="100"/>
      <c r="K24" s="100"/>
      <c r="L24" s="100"/>
      <c r="M24" s="100"/>
      <c r="N24" s="100"/>
      <c r="O24" s="102"/>
      <c r="P24" s="102"/>
      <c r="Q24" s="273"/>
      <c r="R24" s="273"/>
      <c r="S24" s="273"/>
      <c r="T24" s="273"/>
      <c r="U24" s="273"/>
      <c r="V24" s="273"/>
      <c r="W24" s="273"/>
      <c r="X24" s="273"/>
      <c r="Y24" s="273"/>
      <c r="Z24" s="273"/>
      <c r="AA24" s="273"/>
      <c r="AB24" s="273"/>
      <c r="AC24" s="273"/>
      <c r="AD24" s="273"/>
      <c r="AE24" s="273"/>
      <c r="AF24" s="273"/>
      <c r="AG24" s="273"/>
      <c r="AH24" s="273"/>
      <c r="AI24" s="273"/>
      <c r="AJ24" s="273"/>
      <c r="AK24" s="100"/>
      <c r="AL24" s="100"/>
      <c r="AM24" s="100"/>
      <c r="AN24" s="100"/>
      <c r="AO24" s="100"/>
      <c r="AP24" s="100"/>
      <c r="AQ24" s="100"/>
      <c r="AR24" s="100"/>
      <c r="AS24" s="100"/>
      <c r="AT24" s="100"/>
      <c r="AU24" s="100"/>
      <c r="AV24" s="100"/>
      <c r="AW24" s="100"/>
      <c r="AX24" s="100"/>
      <c r="AY24" s="103"/>
      <c r="AZ24" s="103"/>
      <c r="BA24" s="103"/>
    </row>
    <row r="25" spans="4:53" ht="15.5" x14ac:dyDescent="0.35">
      <c r="D25" s="103"/>
      <c r="E25" s="103"/>
      <c r="F25" s="100"/>
      <c r="G25" s="100"/>
      <c r="H25" s="100"/>
      <c r="I25" s="100"/>
      <c r="J25" s="100"/>
      <c r="K25" s="100"/>
      <c r="L25" s="100"/>
      <c r="M25" s="100"/>
      <c r="N25" s="100"/>
      <c r="O25" s="102"/>
      <c r="P25" s="102"/>
      <c r="Q25" s="273"/>
      <c r="R25" s="273"/>
      <c r="S25" s="273"/>
      <c r="T25" s="273"/>
      <c r="U25" s="273"/>
      <c r="V25" s="273"/>
      <c r="W25" s="273"/>
      <c r="X25" s="273"/>
      <c r="Y25" s="273"/>
      <c r="Z25" s="273"/>
      <c r="AA25" s="273"/>
      <c r="AB25" s="273"/>
      <c r="AC25" s="273"/>
      <c r="AD25" s="273"/>
      <c r="AE25" s="273"/>
      <c r="AF25" s="273"/>
      <c r="AG25" s="273"/>
      <c r="AH25" s="273"/>
      <c r="AI25" s="273"/>
      <c r="AJ25" s="273"/>
      <c r="AK25" s="100"/>
      <c r="AL25" s="100"/>
      <c r="AM25" s="100"/>
      <c r="AN25" s="100"/>
      <c r="AO25" s="100"/>
      <c r="AP25" s="100"/>
      <c r="AQ25" s="100"/>
      <c r="AR25" s="100"/>
      <c r="AS25" s="100"/>
      <c r="AT25" s="100"/>
      <c r="AU25" s="100"/>
      <c r="AV25" s="100"/>
      <c r="AW25" s="100"/>
      <c r="AX25" s="100"/>
      <c r="AY25" s="103"/>
      <c r="AZ25" s="103"/>
      <c r="BA25" s="103"/>
    </row>
    <row r="26" spans="4:53" ht="15.5" x14ac:dyDescent="0.35">
      <c r="D26" s="103"/>
      <c r="E26" s="103"/>
      <c r="F26" s="100"/>
      <c r="G26" s="100"/>
      <c r="H26" s="100"/>
      <c r="I26" s="100"/>
      <c r="J26" s="100"/>
      <c r="K26" s="100"/>
      <c r="L26" s="100"/>
      <c r="M26" s="100"/>
      <c r="N26" s="100"/>
      <c r="O26" s="102"/>
      <c r="P26" s="102"/>
      <c r="Q26" s="273"/>
      <c r="R26" s="273"/>
      <c r="S26" s="273"/>
      <c r="T26" s="273"/>
      <c r="U26" s="273"/>
      <c r="V26" s="273"/>
      <c r="W26" s="273"/>
      <c r="X26" s="273"/>
      <c r="Y26" s="273"/>
      <c r="Z26" s="273"/>
      <c r="AA26" s="273"/>
      <c r="AB26" s="273"/>
      <c r="AC26" s="273"/>
      <c r="AD26" s="273"/>
      <c r="AE26" s="273"/>
      <c r="AF26" s="273"/>
      <c r="AG26" s="273"/>
      <c r="AH26" s="273"/>
      <c r="AI26" s="273"/>
      <c r="AJ26" s="273"/>
      <c r="AK26" s="100"/>
      <c r="AL26" s="100"/>
      <c r="AM26" s="100"/>
      <c r="AN26" s="100"/>
      <c r="AO26" s="100"/>
      <c r="AP26" s="100"/>
      <c r="AQ26" s="100"/>
      <c r="AR26" s="100"/>
      <c r="AS26" s="100"/>
      <c r="AT26" s="100"/>
      <c r="AU26" s="100"/>
      <c r="AV26" s="100"/>
      <c r="AW26" s="100"/>
      <c r="AX26" s="100"/>
      <c r="AY26" s="103"/>
      <c r="AZ26" s="103"/>
      <c r="BA26" s="103"/>
    </row>
    <row r="27" spans="4:53" ht="15.5" x14ac:dyDescent="0.35">
      <c r="D27" s="103"/>
      <c r="E27" s="103"/>
      <c r="F27" s="100"/>
      <c r="G27" s="100"/>
      <c r="H27" s="100"/>
      <c r="I27" s="100"/>
      <c r="J27" s="100"/>
      <c r="K27" s="100"/>
      <c r="L27" s="100"/>
      <c r="M27" s="100"/>
      <c r="N27" s="100"/>
      <c r="O27" s="102"/>
      <c r="P27" s="102"/>
      <c r="Q27" s="273"/>
      <c r="R27" s="273"/>
      <c r="S27" s="273"/>
      <c r="T27" s="273"/>
      <c r="U27" s="273"/>
      <c r="V27" s="273"/>
      <c r="W27" s="273"/>
      <c r="X27" s="273"/>
      <c r="Y27" s="273"/>
      <c r="Z27" s="273"/>
      <c r="AA27" s="273"/>
      <c r="AB27" s="273"/>
      <c r="AC27" s="273"/>
      <c r="AD27" s="273"/>
      <c r="AE27" s="273"/>
      <c r="AF27" s="273"/>
      <c r="AG27" s="273"/>
      <c r="AH27" s="273"/>
      <c r="AI27" s="273"/>
      <c r="AJ27" s="273"/>
      <c r="AK27" s="100"/>
      <c r="AL27" s="100"/>
      <c r="AM27" s="100"/>
      <c r="AN27" s="100"/>
      <c r="AO27" s="100"/>
      <c r="AP27" s="100"/>
      <c r="AQ27" s="100"/>
      <c r="AR27" s="100"/>
      <c r="AS27" s="100"/>
      <c r="AT27" s="100"/>
      <c r="AU27" s="100"/>
      <c r="AV27" s="100"/>
      <c r="AW27" s="100"/>
      <c r="AX27" s="100"/>
      <c r="AY27" s="103"/>
      <c r="AZ27" s="103"/>
      <c r="BA27" s="103"/>
    </row>
    <row r="28" spans="4:53" ht="15.5" x14ac:dyDescent="0.35">
      <c r="D28" s="103"/>
      <c r="E28" s="103"/>
      <c r="F28" s="100"/>
      <c r="G28" s="100"/>
      <c r="H28" s="100"/>
      <c r="I28" s="100"/>
      <c r="J28" s="100"/>
      <c r="K28" s="100"/>
      <c r="L28" s="100"/>
      <c r="M28" s="100"/>
      <c r="N28" s="100"/>
      <c r="O28" s="102"/>
      <c r="P28" s="102"/>
      <c r="Q28" s="273"/>
      <c r="R28" s="273"/>
      <c r="S28" s="273"/>
      <c r="T28" s="273"/>
      <c r="U28" s="273"/>
      <c r="V28" s="273"/>
      <c r="W28" s="273"/>
      <c r="X28" s="273"/>
      <c r="Y28" s="273"/>
      <c r="Z28" s="273"/>
      <c r="AA28" s="273"/>
      <c r="AB28" s="273"/>
      <c r="AC28" s="273"/>
      <c r="AD28" s="273"/>
      <c r="AE28" s="273"/>
      <c r="AF28" s="273"/>
      <c r="AG28" s="273"/>
      <c r="AH28" s="273"/>
      <c r="AI28" s="273"/>
      <c r="AJ28" s="273"/>
      <c r="AK28" s="100"/>
      <c r="AL28" s="100"/>
      <c r="AM28" s="100"/>
      <c r="AN28" s="100"/>
      <c r="AO28" s="100"/>
      <c r="AP28" s="100"/>
      <c r="AQ28" s="100"/>
      <c r="AR28" s="100"/>
      <c r="AS28" s="100"/>
      <c r="AT28" s="100"/>
      <c r="AU28" s="100"/>
      <c r="AV28" s="100"/>
      <c r="AW28" s="100"/>
      <c r="AX28" s="100"/>
      <c r="AY28" s="103"/>
      <c r="AZ28" s="103"/>
      <c r="BA28" s="103"/>
    </row>
    <row r="29" spans="4:53" ht="15.5" x14ac:dyDescent="0.35">
      <c r="D29" s="103"/>
      <c r="E29" s="103"/>
      <c r="F29" s="100"/>
      <c r="G29" s="100"/>
      <c r="H29" s="100"/>
      <c r="I29" s="100"/>
      <c r="J29" s="100"/>
      <c r="K29" s="100"/>
      <c r="L29" s="100"/>
      <c r="M29" s="100"/>
      <c r="N29" s="100"/>
      <c r="O29" s="102"/>
      <c r="P29" s="102"/>
      <c r="Q29" s="273"/>
      <c r="R29" s="273"/>
      <c r="S29" s="273"/>
      <c r="T29" s="273"/>
      <c r="U29" s="273"/>
      <c r="V29" s="273"/>
      <c r="W29" s="273"/>
      <c r="X29" s="273"/>
      <c r="Y29" s="273"/>
      <c r="Z29" s="273"/>
      <c r="AA29" s="273"/>
      <c r="AB29" s="273"/>
      <c r="AC29" s="273"/>
      <c r="AD29" s="273"/>
      <c r="AE29" s="273"/>
      <c r="AF29" s="273"/>
      <c r="AG29" s="273"/>
      <c r="AH29" s="273"/>
      <c r="AI29" s="273"/>
      <c r="AJ29" s="273"/>
      <c r="AK29" s="100"/>
      <c r="AL29" s="100"/>
      <c r="AM29" s="100"/>
      <c r="AN29" s="100"/>
      <c r="AO29" s="100"/>
      <c r="AP29" s="100"/>
      <c r="AQ29" s="100"/>
      <c r="AR29" s="100"/>
      <c r="AS29" s="100"/>
      <c r="AT29" s="100"/>
      <c r="AU29" s="100"/>
      <c r="AV29" s="100"/>
      <c r="AW29" s="100"/>
      <c r="AX29" s="100"/>
      <c r="AY29" s="103"/>
      <c r="AZ29" s="103"/>
      <c r="BA29" s="103"/>
    </row>
    <row r="30" spans="4:53" ht="15.5" x14ac:dyDescent="0.35">
      <c r="D30" s="103"/>
      <c r="E30" s="103"/>
      <c r="F30" s="100"/>
      <c r="G30" s="100"/>
      <c r="H30" s="100"/>
      <c r="I30" s="100"/>
      <c r="J30" s="100"/>
      <c r="K30" s="100"/>
      <c r="L30" s="100"/>
      <c r="M30" s="100"/>
      <c r="N30" s="100"/>
      <c r="O30" s="102"/>
      <c r="P30" s="102"/>
      <c r="Q30" s="273"/>
      <c r="R30" s="273"/>
      <c r="S30" s="273"/>
      <c r="T30" s="273"/>
      <c r="U30" s="273"/>
      <c r="V30" s="273"/>
      <c r="W30" s="273"/>
      <c r="X30" s="273"/>
      <c r="Y30" s="273"/>
      <c r="Z30" s="273"/>
      <c r="AA30" s="273"/>
      <c r="AB30" s="273"/>
      <c r="AC30" s="273"/>
      <c r="AD30" s="273"/>
      <c r="AE30" s="273"/>
      <c r="AF30" s="273"/>
      <c r="AG30" s="273"/>
      <c r="AH30" s="273"/>
      <c r="AI30" s="273"/>
      <c r="AJ30" s="273"/>
      <c r="AK30" s="100"/>
      <c r="AL30" s="100"/>
      <c r="AM30" s="100"/>
      <c r="AN30" s="100"/>
      <c r="AO30" s="100"/>
      <c r="AP30" s="100"/>
      <c r="AQ30" s="100"/>
      <c r="AR30" s="100"/>
      <c r="AS30" s="100"/>
      <c r="AT30" s="100"/>
      <c r="AU30" s="100"/>
      <c r="AV30" s="100"/>
      <c r="AW30" s="100"/>
      <c r="AX30" s="100"/>
      <c r="AY30" s="103"/>
      <c r="AZ30" s="103"/>
      <c r="BA30" s="103"/>
    </row>
    <row r="31" spans="4:53" ht="15.5" x14ac:dyDescent="0.35">
      <c r="D31" s="103"/>
      <c r="E31" s="103"/>
      <c r="F31" s="100"/>
      <c r="G31" s="100"/>
      <c r="H31" s="100"/>
      <c r="I31" s="100"/>
      <c r="J31" s="100"/>
      <c r="K31" s="100"/>
      <c r="L31" s="100"/>
      <c r="M31" s="100"/>
      <c r="N31" s="100"/>
      <c r="O31" s="102"/>
      <c r="P31" s="102"/>
      <c r="Q31" s="273"/>
      <c r="R31" s="273"/>
      <c r="S31" s="273"/>
      <c r="T31" s="273"/>
      <c r="U31" s="273"/>
      <c r="V31" s="273"/>
      <c r="W31" s="273"/>
      <c r="X31" s="273"/>
      <c r="Y31" s="273"/>
      <c r="Z31" s="273"/>
      <c r="AA31" s="273"/>
      <c r="AB31" s="273"/>
      <c r="AC31" s="273"/>
      <c r="AD31" s="273"/>
      <c r="AE31" s="273"/>
      <c r="AF31" s="273"/>
      <c r="AG31" s="273"/>
      <c r="AH31" s="273"/>
      <c r="AI31" s="273"/>
      <c r="AJ31" s="273"/>
      <c r="AK31" s="100"/>
      <c r="AL31" s="100"/>
      <c r="AM31" s="100"/>
      <c r="AN31" s="100"/>
      <c r="AO31" s="100"/>
      <c r="AP31" s="100"/>
      <c r="AQ31" s="100"/>
      <c r="AR31" s="100"/>
      <c r="AS31" s="100"/>
      <c r="AT31" s="100"/>
      <c r="AU31" s="100"/>
      <c r="AV31" s="100"/>
      <c r="AW31" s="100"/>
      <c r="AX31" s="100"/>
      <c r="AY31" s="103"/>
      <c r="AZ31" s="103"/>
      <c r="BA31" s="103"/>
    </row>
    <row r="32" spans="4:53" ht="15.5" x14ac:dyDescent="0.35">
      <c r="D32" s="103"/>
      <c r="E32" s="103"/>
      <c r="F32" s="100"/>
      <c r="G32" s="100"/>
      <c r="H32" s="100"/>
      <c r="I32" s="100"/>
      <c r="J32" s="100"/>
      <c r="K32" s="100"/>
      <c r="L32" s="100"/>
      <c r="M32" s="100"/>
      <c r="N32" s="100"/>
      <c r="O32" s="102"/>
      <c r="P32" s="102"/>
      <c r="Q32" s="273"/>
      <c r="R32" s="273"/>
      <c r="S32" s="273"/>
      <c r="T32" s="273"/>
      <c r="U32" s="273"/>
      <c r="V32" s="273"/>
      <c r="W32" s="273"/>
      <c r="X32" s="273"/>
      <c r="Y32" s="273"/>
      <c r="Z32" s="273"/>
      <c r="AA32" s="273"/>
      <c r="AB32" s="273"/>
      <c r="AC32" s="273"/>
      <c r="AD32" s="273"/>
      <c r="AE32" s="273"/>
      <c r="AF32" s="273"/>
      <c r="AG32" s="273"/>
      <c r="AH32" s="273"/>
      <c r="AI32" s="273"/>
      <c r="AJ32" s="273"/>
      <c r="AK32" s="100"/>
      <c r="AL32" s="100"/>
      <c r="AM32" s="100"/>
      <c r="AN32" s="100"/>
      <c r="AO32" s="100"/>
      <c r="AP32" s="100"/>
      <c r="AQ32" s="100"/>
      <c r="AR32" s="100"/>
      <c r="AS32" s="100"/>
      <c r="AT32" s="100"/>
      <c r="AU32" s="100"/>
      <c r="AV32" s="100"/>
      <c r="AW32" s="100"/>
      <c r="AX32" s="100"/>
      <c r="AY32" s="103"/>
      <c r="AZ32" s="103"/>
      <c r="BA32" s="103"/>
    </row>
    <row r="33" spans="4:53" ht="15.5" x14ac:dyDescent="0.35">
      <c r="D33" s="103"/>
      <c r="E33" s="103"/>
      <c r="F33" s="100"/>
      <c r="G33" s="100"/>
      <c r="H33" s="100"/>
      <c r="I33" s="100"/>
      <c r="J33" s="100"/>
      <c r="K33" s="100"/>
      <c r="L33" s="100"/>
      <c r="M33" s="100"/>
      <c r="N33" s="100"/>
      <c r="O33" s="102"/>
      <c r="P33" s="102"/>
      <c r="Q33" s="273"/>
      <c r="R33" s="273"/>
      <c r="S33" s="273"/>
      <c r="T33" s="273"/>
      <c r="U33" s="273"/>
      <c r="V33" s="273"/>
      <c r="W33" s="273"/>
      <c r="X33" s="273"/>
      <c r="Y33" s="273"/>
      <c r="Z33" s="273"/>
      <c r="AA33" s="273"/>
      <c r="AB33" s="273"/>
      <c r="AC33" s="273"/>
      <c r="AD33" s="273"/>
      <c r="AE33" s="273"/>
      <c r="AF33" s="273"/>
      <c r="AG33" s="273"/>
      <c r="AH33" s="273"/>
      <c r="AI33" s="273"/>
      <c r="AJ33" s="273"/>
      <c r="AK33" s="100"/>
      <c r="AL33" s="100"/>
      <c r="AM33" s="100"/>
      <c r="AN33" s="100"/>
      <c r="AO33" s="100"/>
      <c r="AP33" s="100"/>
      <c r="AQ33" s="100"/>
      <c r="AR33" s="100"/>
      <c r="AS33" s="100"/>
      <c r="AT33" s="100"/>
      <c r="AU33" s="100"/>
      <c r="AV33" s="100"/>
      <c r="AW33" s="100"/>
      <c r="AX33" s="100"/>
      <c r="AY33" s="103"/>
      <c r="AZ33" s="103"/>
      <c r="BA33" s="103"/>
    </row>
    <row r="34" spans="4:53" ht="15.5" x14ac:dyDescent="0.35">
      <c r="D34" s="103"/>
      <c r="E34" s="103"/>
      <c r="F34" s="100"/>
      <c r="G34" s="100"/>
      <c r="H34" s="100"/>
      <c r="I34" s="100"/>
      <c r="J34" s="100"/>
      <c r="K34" s="100"/>
      <c r="L34" s="100"/>
      <c r="M34" s="100"/>
      <c r="N34" s="100"/>
      <c r="O34" s="102"/>
      <c r="P34" s="102"/>
      <c r="Q34" s="273"/>
      <c r="R34" s="273"/>
      <c r="S34" s="273"/>
      <c r="T34" s="273"/>
      <c r="U34" s="273"/>
      <c r="V34" s="273"/>
      <c r="W34" s="273"/>
      <c r="X34" s="273"/>
      <c r="Y34" s="273"/>
      <c r="Z34" s="273"/>
      <c r="AA34" s="273"/>
      <c r="AB34" s="273"/>
      <c r="AC34" s="273"/>
      <c r="AD34" s="273"/>
      <c r="AE34" s="273"/>
      <c r="AF34" s="273"/>
      <c r="AG34" s="273"/>
      <c r="AH34" s="273"/>
      <c r="AI34" s="273"/>
      <c r="AJ34" s="273"/>
      <c r="AK34" s="100"/>
      <c r="AL34" s="100"/>
      <c r="AM34" s="100"/>
      <c r="AN34" s="100"/>
      <c r="AO34" s="100"/>
      <c r="AP34" s="100"/>
      <c r="AQ34" s="100"/>
      <c r="AR34" s="100"/>
      <c r="AS34" s="100"/>
      <c r="AT34" s="100"/>
      <c r="AU34" s="100"/>
      <c r="AV34" s="100"/>
      <c r="AW34" s="100"/>
      <c r="AX34" s="100"/>
      <c r="AY34" s="103"/>
      <c r="AZ34" s="103"/>
      <c r="BA34" s="103"/>
    </row>
    <row r="35" spans="4:53" ht="15.5" x14ac:dyDescent="0.35">
      <c r="D35" s="103"/>
      <c r="E35" s="103"/>
      <c r="F35" s="100"/>
      <c r="G35" s="100"/>
      <c r="H35" s="100"/>
      <c r="I35" s="100"/>
      <c r="J35" s="100"/>
      <c r="K35" s="100"/>
      <c r="L35" s="100"/>
      <c r="M35" s="100"/>
      <c r="N35" s="100"/>
      <c r="O35" s="102"/>
      <c r="P35" s="102"/>
      <c r="Q35" s="273"/>
      <c r="R35" s="273"/>
      <c r="S35" s="273"/>
      <c r="T35" s="273"/>
      <c r="U35" s="273"/>
      <c r="V35" s="273"/>
      <c r="W35" s="273"/>
      <c r="X35" s="273"/>
      <c r="Y35" s="273"/>
      <c r="Z35" s="273"/>
      <c r="AA35" s="273"/>
      <c r="AB35" s="273"/>
      <c r="AC35" s="273"/>
      <c r="AD35" s="273"/>
      <c r="AE35" s="273"/>
      <c r="AF35" s="273"/>
      <c r="AG35" s="273"/>
      <c r="AH35" s="273"/>
      <c r="AI35" s="273"/>
      <c r="AJ35" s="273"/>
      <c r="AK35" s="100"/>
      <c r="AL35" s="100"/>
      <c r="AM35" s="100"/>
      <c r="AN35" s="100"/>
      <c r="AO35" s="100"/>
      <c r="AP35" s="100"/>
      <c r="AQ35" s="100"/>
      <c r="AR35" s="100"/>
      <c r="AS35" s="100"/>
      <c r="AT35" s="100"/>
      <c r="AU35" s="100"/>
      <c r="AV35" s="100"/>
      <c r="AW35" s="100"/>
      <c r="AX35" s="100"/>
      <c r="AY35" s="103"/>
      <c r="AZ35" s="103"/>
      <c r="BA35" s="103"/>
    </row>
    <row r="36" spans="4:53" ht="15.5" x14ac:dyDescent="0.35">
      <c r="D36" s="103"/>
      <c r="E36" s="103"/>
      <c r="F36" s="100"/>
      <c r="G36" s="100"/>
      <c r="H36" s="100"/>
      <c r="I36" s="100"/>
      <c r="J36" s="100"/>
      <c r="K36" s="100"/>
      <c r="L36" s="100"/>
      <c r="M36" s="100"/>
      <c r="N36" s="100"/>
      <c r="O36" s="102"/>
      <c r="P36" s="102"/>
      <c r="Q36" s="273"/>
      <c r="R36" s="273"/>
      <c r="S36" s="273"/>
      <c r="T36" s="273"/>
      <c r="U36" s="273"/>
      <c r="V36" s="273"/>
      <c r="W36" s="273"/>
      <c r="X36" s="273"/>
      <c r="Y36" s="273"/>
      <c r="Z36" s="273"/>
      <c r="AA36" s="273"/>
      <c r="AB36" s="273"/>
      <c r="AC36" s="273"/>
      <c r="AD36" s="273"/>
      <c r="AE36" s="273"/>
      <c r="AF36" s="273"/>
      <c r="AG36" s="273"/>
      <c r="AH36" s="273"/>
      <c r="AI36" s="273"/>
      <c r="AJ36" s="273"/>
      <c r="AK36" s="100"/>
      <c r="AL36" s="100"/>
      <c r="AM36" s="100"/>
      <c r="AN36" s="100"/>
      <c r="AO36" s="100"/>
      <c r="AP36" s="100"/>
      <c r="AQ36" s="100"/>
      <c r="AR36" s="100"/>
      <c r="AS36" s="100"/>
      <c r="AT36" s="100"/>
      <c r="AU36" s="100"/>
      <c r="AV36" s="100"/>
      <c r="AW36" s="100"/>
      <c r="AX36" s="100"/>
      <c r="AY36" s="103"/>
      <c r="AZ36" s="103"/>
      <c r="BA36" s="103"/>
    </row>
    <row r="37" spans="4:53" ht="15.5" x14ac:dyDescent="0.35">
      <c r="D37" s="103"/>
      <c r="E37" s="103"/>
      <c r="F37" s="100"/>
      <c r="G37" s="100"/>
      <c r="H37" s="100"/>
      <c r="I37" s="100"/>
      <c r="J37" s="100"/>
      <c r="K37" s="100"/>
      <c r="L37" s="100"/>
      <c r="M37" s="100"/>
      <c r="N37" s="100"/>
      <c r="O37" s="102"/>
      <c r="P37" s="102"/>
      <c r="Q37" s="273"/>
      <c r="R37" s="273"/>
      <c r="S37" s="273"/>
      <c r="T37" s="273"/>
      <c r="U37" s="273"/>
      <c r="V37" s="273"/>
      <c r="W37" s="273"/>
      <c r="X37" s="273"/>
      <c r="Y37" s="273"/>
      <c r="Z37" s="273"/>
      <c r="AA37" s="273"/>
      <c r="AB37" s="273"/>
      <c r="AC37" s="273"/>
      <c r="AD37" s="273"/>
      <c r="AE37" s="273"/>
      <c r="AF37" s="273"/>
      <c r="AG37" s="273"/>
      <c r="AH37" s="273"/>
      <c r="AI37" s="273"/>
      <c r="AJ37" s="273"/>
      <c r="AK37" s="100"/>
      <c r="AL37" s="100"/>
      <c r="AM37" s="100"/>
      <c r="AN37" s="100"/>
      <c r="AO37" s="100"/>
      <c r="AP37" s="100"/>
      <c r="AQ37" s="100"/>
      <c r="AR37" s="100"/>
      <c r="AS37" s="100"/>
      <c r="AT37" s="100"/>
      <c r="AU37" s="100"/>
      <c r="AV37" s="100"/>
      <c r="AW37" s="100"/>
      <c r="AX37" s="100"/>
      <c r="AY37" s="103"/>
      <c r="AZ37" s="103"/>
      <c r="BA37" s="103"/>
    </row>
    <row r="38" spans="4:53" ht="15.5" x14ac:dyDescent="0.35">
      <c r="D38" s="103"/>
      <c r="E38" s="103"/>
      <c r="F38" s="100"/>
      <c r="G38" s="100"/>
      <c r="H38" s="100"/>
      <c r="I38" s="100"/>
      <c r="J38" s="100"/>
      <c r="K38" s="100"/>
      <c r="L38" s="100"/>
      <c r="M38" s="100"/>
      <c r="N38" s="100"/>
      <c r="O38" s="102"/>
      <c r="P38" s="102"/>
      <c r="Q38" s="273"/>
      <c r="R38" s="273"/>
      <c r="S38" s="273"/>
      <c r="T38" s="273"/>
      <c r="U38" s="273"/>
      <c r="V38" s="273"/>
      <c r="W38" s="273"/>
      <c r="X38" s="273"/>
      <c r="Y38" s="273"/>
      <c r="Z38" s="273"/>
      <c r="AA38" s="273"/>
      <c r="AB38" s="273"/>
      <c r="AC38" s="273"/>
      <c r="AD38" s="273"/>
      <c r="AE38" s="273"/>
      <c r="AF38" s="273"/>
      <c r="AG38" s="273"/>
      <c r="AH38" s="273"/>
      <c r="AI38" s="273"/>
      <c r="AJ38" s="273"/>
      <c r="AK38" s="100"/>
      <c r="AL38" s="100"/>
      <c r="AM38" s="100"/>
      <c r="AN38" s="100"/>
      <c r="AO38" s="100"/>
      <c r="AP38" s="100"/>
      <c r="AQ38" s="100"/>
      <c r="AR38" s="100"/>
      <c r="AS38" s="100"/>
      <c r="AT38" s="100"/>
      <c r="AU38" s="100"/>
      <c r="AV38" s="100"/>
      <c r="AW38" s="100"/>
      <c r="AX38" s="100"/>
      <c r="AY38" s="103"/>
      <c r="AZ38" s="103"/>
      <c r="BA38" s="103"/>
    </row>
    <row r="39" spans="4:53" ht="15.5" x14ac:dyDescent="0.35">
      <c r="D39" s="103"/>
      <c r="E39" s="103"/>
      <c r="F39" s="100"/>
      <c r="G39" s="100"/>
      <c r="H39" s="100"/>
      <c r="I39" s="100"/>
      <c r="J39" s="100"/>
      <c r="K39" s="100"/>
      <c r="L39" s="100"/>
      <c r="M39" s="100"/>
      <c r="N39" s="100"/>
      <c r="O39" s="102"/>
      <c r="P39" s="102"/>
      <c r="Q39" s="273"/>
      <c r="R39" s="273"/>
      <c r="S39" s="273"/>
      <c r="T39" s="273"/>
      <c r="U39" s="273"/>
      <c r="V39" s="273"/>
      <c r="W39" s="273"/>
      <c r="X39" s="273"/>
      <c r="Y39" s="273"/>
      <c r="Z39" s="273"/>
      <c r="AA39" s="273"/>
      <c r="AB39" s="273"/>
      <c r="AC39" s="273"/>
      <c r="AD39" s="273"/>
      <c r="AE39" s="273"/>
      <c r="AF39" s="273"/>
      <c r="AG39" s="273"/>
      <c r="AH39" s="273"/>
      <c r="AI39" s="273"/>
      <c r="AJ39" s="273"/>
      <c r="AK39" s="100"/>
      <c r="AL39" s="100"/>
      <c r="AM39" s="100"/>
      <c r="AN39" s="100"/>
      <c r="AO39" s="100"/>
      <c r="AP39" s="100"/>
      <c r="AQ39" s="100"/>
      <c r="AR39" s="100"/>
      <c r="AS39" s="100"/>
      <c r="AT39" s="100"/>
      <c r="AU39" s="100"/>
      <c r="AV39" s="100"/>
      <c r="AW39" s="100"/>
      <c r="AX39" s="100"/>
      <c r="AY39" s="103"/>
      <c r="AZ39" s="103"/>
      <c r="BA39" s="103"/>
    </row>
    <row r="40" spans="4:53" ht="15.5" x14ac:dyDescent="0.35">
      <c r="D40" s="103"/>
      <c r="E40" s="103"/>
      <c r="F40" s="100"/>
      <c r="G40" s="100"/>
      <c r="H40" s="100"/>
      <c r="I40" s="100"/>
      <c r="J40" s="100"/>
      <c r="K40" s="100"/>
      <c r="L40" s="100"/>
      <c r="M40" s="100"/>
      <c r="N40" s="100"/>
      <c r="O40" s="102"/>
      <c r="P40" s="102"/>
      <c r="Q40" s="273"/>
      <c r="R40" s="273"/>
      <c r="S40" s="273"/>
      <c r="T40" s="273"/>
      <c r="U40" s="273"/>
      <c r="V40" s="273"/>
      <c r="W40" s="273"/>
      <c r="X40" s="273"/>
      <c r="Y40" s="273"/>
      <c r="Z40" s="273"/>
      <c r="AA40" s="273"/>
      <c r="AB40" s="273"/>
      <c r="AC40" s="273"/>
      <c r="AD40" s="273"/>
      <c r="AE40" s="273"/>
      <c r="AF40" s="273"/>
      <c r="AG40" s="273"/>
      <c r="AH40" s="273"/>
      <c r="AI40" s="273"/>
      <c r="AJ40" s="273"/>
      <c r="AK40" s="100"/>
      <c r="AL40" s="100"/>
      <c r="AM40" s="100"/>
      <c r="AN40" s="100"/>
      <c r="AO40" s="100"/>
      <c r="AP40" s="100"/>
      <c r="AQ40" s="100"/>
      <c r="AR40" s="100"/>
      <c r="AS40" s="100"/>
      <c r="AT40" s="100"/>
      <c r="AU40" s="100"/>
      <c r="AV40" s="100"/>
      <c r="AW40" s="100"/>
      <c r="AX40" s="100"/>
      <c r="AY40" s="103"/>
      <c r="AZ40" s="103"/>
      <c r="BA40" s="103"/>
    </row>
    <row r="41" spans="4:53" ht="15.5" x14ac:dyDescent="0.35">
      <c r="D41" s="103"/>
      <c r="E41" s="103"/>
      <c r="F41" s="100"/>
      <c r="G41" s="100"/>
      <c r="H41" s="100"/>
      <c r="I41" s="100"/>
      <c r="J41" s="100"/>
      <c r="K41" s="100"/>
      <c r="L41" s="100"/>
      <c r="M41" s="100"/>
      <c r="N41" s="100"/>
      <c r="O41" s="102"/>
      <c r="P41" s="102"/>
      <c r="Q41" s="273"/>
      <c r="R41" s="273"/>
      <c r="S41" s="273"/>
      <c r="T41" s="273"/>
      <c r="U41" s="273"/>
      <c r="V41" s="273"/>
      <c r="W41" s="273"/>
      <c r="X41" s="273"/>
      <c r="Y41" s="273"/>
      <c r="Z41" s="273"/>
      <c r="AA41" s="273"/>
      <c r="AB41" s="273"/>
      <c r="AC41" s="273"/>
      <c r="AD41" s="273"/>
      <c r="AE41" s="273"/>
      <c r="AF41" s="273"/>
      <c r="AG41" s="273"/>
      <c r="AH41" s="273"/>
      <c r="AI41" s="273"/>
      <c r="AJ41" s="273"/>
      <c r="AK41" s="100"/>
      <c r="AL41" s="100"/>
      <c r="AM41" s="100"/>
      <c r="AN41" s="100"/>
      <c r="AO41" s="100"/>
      <c r="AP41" s="100"/>
      <c r="AQ41" s="100"/>
      <c r="AR41" s="100"/>
      <c r="AS41" s="100"/>
      <c r="AT41" s="100"/>
      <c r="AU41" s="100"/>
      <c r="AV41" s="100"/>
      <c r="AW41" s="100"/>
      <c r="AX41" s="100"/>
      <c r="AY41" s="103"/>
      <c r="AZ41" s="103"/>
      <c r="BA41" s="103"/>
    </row>
    <row r="42" spans="4:53" ht="15.5" x14ac:dyDescent="0.35">
      <c r="D42" s="103"/>
      <c r="E42" s="103"/>
      <c r="F42" s="100"/>
      <c r="G42" s="100"/>
      <c r="H42" s="100"/>
      <c r="I42" s="100"/>
      <c r="J42" s="100"/>
      <c r="K42" s="100"/>
      <c r="L42" s="100"/>
      <c r="M42" s="100"/>
      <c r="N42" s="100"/>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0"/>
      <c r="AL42" s="100"/>
      <c r="AM42" s="100"/>
      <c r="AN42" s="100"/>
      <c r="AO42" s="100"/>
      <c r="AP42" s="100"/>
      <c r="AQ42" s="100"/>
      <c r="AR42" s="100"/>
      <c r="AS42" s="100"/>
      <c r="AT42" s="100"/>
      <c r="AU42" s="100"/>
      <c r="AV42" s="100"/>
      <c r="AW42" s="100"/>
      <c r="AX42" s="100"/>
      <c r="AY42" s="103"/>
      <c r="AZ42" s="103"/>
      <c r="BA42" s="103"/>
    </row>
    <row r="43" spans="4:53" ht="15.5" x14ac:dyDescent="0.35">
      <c r="D43" s="103"/>
      <c r="E43" s="103"/>
      <c r="F43" s="100"/>
      <c r="G43" s="100"/>
      <c r="H43" s="100"/>
      <c r="I43" s="100"/>
      <c r="J43" s="100"/>
      <c r="K43" s="100"/>
      <c r="L43" s="100"/>
      <c r="M43" s="100"/>
      <c r="N43" s="100"/>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0"/>
      <c r="AL43" s="100"/>
      <c r="AM43" s="100"/>
      <c r="AN43" s="100"/>
      <c r="AO43" s="100"/>
      <c r="AP43" s="100"/>
      <c r="AQ43" s="100"/>
      <c r="AR43" s="100"/>
      <c r="AS43" s="100"/>
      <c r="AT43" s="100"/>
      <c r="AU43" s="100"/>
      <c r="AV43" s="100"/>
      <c r="AW43" s="100"/>
      <c r="AX43" s="100"/>
      <c r="AY43" s="103"/>
      <c r="AZ43" s="103"/>
      <c r="BA43" s="103"/>
    </row>
    <row r="44" spans="4:53" ht="15.5" x14ac:dyDescent="0.35">
      <c r="D44" s="103"/>
      <c r="E44" s="103"/>
      <c r="F44" s="100"/>
      <c r="G44" s="100"/>
      <c r="H44" s="100"/>
      <c r="I44" s="100"/>
      <c r="J44" s="100"/>
      <c r="K44" s="100"/>
      <c r="L44" s="100"/>
      <c r="M44" s="100"/>
      <c r="N44" s="100"/>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0"/>
      <c r="AL44" s="100"/>
      <c r="AM44" s="100"/>
      <c r="AN44" s="100"/>
      <c r="AO44" s="100"/>
      <c r="AP44" s="100"/>
      <c r="AQ44" s="100"/>
      <c r="AR44" s="100"/>
      <c r="AS44" s="100"/>
      <c r="AT44" s="100"/>
      <c r="AU44" s="100"/>
      <c r="AV44" s="100"/>
      <c r="AW44" s="100"/>
      <c r="AX44" s="100"/>
      <c r="AY44" s="103"/>
      <c r="AZ44" s="103"/>
      <c r="BA44" s="103"/>
    </row>
    <row r="45" spans="4:53" ht="15.5" x14ac:dyDescent="0.35">
      <c r="D45" s="103"/>
      <c r="E45" s="103"/>
      <c r="F45" s="100"/>
      <c r="G45" s="100"/>
      <c r="H45" s="100"/>
      <c r="I45" s="100"/>
      <c r="J45" s="100"/>
      <c r="K45" s="100"/>
      <c r="L45" s="100"/>
      <c r="M45" s="100"/>
      <c r="N45" s="100"/>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0"/>
      <c r="AL45" s="100"/>
      <c r="AM45" s="100"/>
      <c r="AN45" s="100"/>
      <c r="AO45" s="100"/>
      <c r="AP45" s="100"/>
      <c r="AQ45" s="100"/>
      <c r="AR45" s="100"/>
      <c r="AS45" s="100"/>
      <c r="AT45" s="100"/>
      <c r="AU45" s="100"/>
      <c r="AV45" s="100"/>
      <c r="AW45" s="100"/>
      <c r="AX45" s="100"/>
      <c r="AY45" s="103"/>
      <c r="AZ45" s="103"/>
      <c r="BA45" s="103"/>
    </row>
    <row r="46" spans="4:53" ht="15.5" x14ac:dyDescent="0.35">
      <c r="D46" s="103"/>
      <c r="E46" s="103"/>
      <c r="F46" s="100"/>
      <c r="G46" s="100"/>
      <c r="H46" s="100"/>
      <c r="I46" s="100"/>
      <c r="J46" s="100"/>
      <c r="K46" s="100"/>
      <c r="L46" s="100"/>
      <c r="M46" s="100"/>
      <c r="N46" s="100"/>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0"/>
      <c r="AL46" s="100"/>
      <c r="AM46" s="100"/>
      <c r="AN46" s="100"/>
      <c r="AO46" s="100"/>
      <c r="AP46" s="100"/>
      <c r="AQ46" s="100"/>
      <c r="AR46" s="100"/>
      <c r="AS46" s="100"/>
      <c r="AT46" s="100"/>
      <c r="AU46" s="100"/>
      <c r="AV46" s="100"/>
      <c r="AW46" s="100"/>
      <c r="AX46" s="100"/>
      <c r="AY46" s="103"/>
      <c r="AZ46" s="103"/>
      <c r="BA46" s="103"/>
    </row>
    <row r="47" spans="4:53" ht="15.5" x14ac:dyDescent="0.35">
      <c r="D47" s="103"/>
      <c r="E47" s="103"/>
      <c r="F47" s="100"/>
      <c r="G47" s="100"/>
      <c r="H47" s="100"/>
      <c r="I47" s="100"/>
      <c r="J47" s="100"/>
      <c r="K47" s="100"/>
      <c r="L47" s="100"/>
      <c r="M47" s="100"/>
      <c r="N47" s="100"/>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0"/>
      <c r="AL47" s="100"/>
      <c r="AM47" s="100"/>
      <c r="AN47" s="100"/>
      <c r="AO47" s="100"/>
      <c r="AP47" s="100"/>
      <c r="AQ47" s="100"/>
      <c r="AR47" s="100"/>
      <c r="AS47" s="100"/>
      <c r="AT47" s="100"/>
      <c r="AU47" s="100"/>
      <c r="AV47" s="100"/>
      <c r="AW47" s="100"/>
      <c r="AX47" s="100"/>
      <c r="AY47" s="103"/>
      <c r="AZ47" s="103"/>
      <c r="BA47" s="103"/>
    </row>
    <row r="48" spans="4:53" ht="15.5" x14ac:dyDescent="0.35">
      <c r="D48" s="103"/>
      <c r="E48" s="103"/>
      <c r="F48" s="100"/>
      <c r="G48" s="100"/>
      <c r="H48" s="100"/>
      <c r="I48" s="100"/>
      <c r="J48" s="100"/>
      <c r="K48" s="100"/>
      <c r="L48" s="100"/>
      <c r="M48" s="100"/>
      <c r="N48" s="100"/>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0"/>
      <c r="AL48" s="100"/>
      <c r="AM48" s="100"/>
      <c r="AN48" s="100"/>
      <c r="AO48" s="100"/>
      <c r="AP48" s="100"/>
      <c r="AQ48" s="100"/>
      <c r="AR48" s="100"/>
      <c r="AS48" s="100"/>
      <c r="AT48" s="100"/>
      <c r="AU48" s="100"/>
      <c r="AV48" s="100"/>
      <c r="AW48" s="100"/>
      <c r="AX48" s="100"/>
      <c r="AY48" s="103"/>
      <c r="AZ48" s="103"/>
      <c r="BA48" s="103"/>
    </row>
    <row r="49" spans="4:53" ht="15.5" x14ac:dyDescent="0.35">
      <c r="D49" s="103"/>
      <c r="E49" s="103"/>
      <c r="F49" s="100"/>
      <c r="G49" s="100"/>
      <c r="H49" s="100"/>
      <c r="I49" s="100"/>
      <c r="J49" s="100"/>
      <c r="K49" s="100"/>
      <c r="L49" s="100"/>
      <c r="M49" s="100"/>
      <c r="N49" s="100"/>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0"/>
      <c r="AL49" s="100"/>
      <c r="AM49" s="100"/>
      <c r="AN49" s="100"/>
      <c r="AO49" s="100"/>
      <c r="AP49" s="100"/>
      <c r="AQ49" s="100"/>
      <c r="AR49" s="100"/>
      <c r="AS49" s="100"/>
      <c r="AT49" s="100"/>
      <c r="AU49" s="100"/>
      <c r="AV49" s="100"/>
      <c r="AW49" s="100"/>
      <c r="AX49" s="100"/>
      <c r="AY49" s="103"/>
      <c r="AZ49" s="103"/>
      <c r="BA49" s="103"/>
    </row>
    <row r="50" spans="4:53" ht="15.5" x14ac:dyDescent="0.35">
      <c r="D50" s="103"/>
      <c r="E50" s="103"/>
      <c r="F50" s="100"/>
      <c r="G50" s="100"/>
      <c r="H50" s="100"/>
      <c r="I50" s="100"/>
      <c r="J50" s="100"/>
      <c r="K50" s="100"/>
      <c r="L50" s="100"/>
      <c r="M50" s="100"/>
      <c r="N50" s="100"/>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0"/>
      <c r="AL50" s="100"/>
      <c r="AM50" s="100"/>
      <c r="AN50" s="100"/>
      <c r="AO50" s="100"/>
      <c r="AP50" s="100"/>
      <c r="AQ50" s="100"/>
      <c r="AR50" s="100"/>
      <c r="AS50" s="100"/>
      <c r="AT50" s="100"/>
      <c r="AU50" s="100"/>
      <c r="AV50" s="100"/>
      <c r="AW50" s="100"/>
      <c r="AX50" s="100"/>
      <c r="AY50" s="103"/>
      <c r="AZ50" s="103"/>
      <c r="BA50" s="103"/>
    </row>
    <row r="51" spans="4:53" x14ac:dyDescent="0.35">
      <c r="D51" s="103"/>
      <c r="E51" s="103"/>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3"/>
      <c r="AZ51" s="103"/>
      <c r="BA51" s="103"/>
    </row>
    <row r="52" spans="4:53" x14ac:dyDescent="0.35">
      <c r="D52" s="103"/>
      <c r="E52" s="103"/>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3"/>
      <c r="AZ52" s="103"/>
      <c r="BA52" s="103"/>
    </row>
    <row r="53" spans="4:53" x14ac:dyDescent="0.35">
      <c r="D53" s="103"/>
      <c r="E53" s="103"/>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3"/>
      <c r="AZ53" s="103"/>
      <c r="BA53" s="103"/>
    </row>
    <row r="54" spans="4:53" x14ac:dyDescent="0.35">
      <c r="D54" s="103"/>
      <c r="E54" s="103"/>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1"/>
      <c r="AX54" s="100"/>
      <c r="AY54" s="103"/>
      <c r="AZ54" s="103"/>
      <c r="BA54" s="103"/>
    </row>
    <row r="55" spans="4:53" x14ac:dyDescent="0.35">
      <c r="D55" s="103"/>
      <c r="E55" s="103"/>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3"/>
      <c r="AZ55" s="103"/>
      <c r="BA55" s="103"/>
    </row>
    <row r="56" spans="4:53" x14ac:dyDescent="0.35">
      <c r="D56" s="103"/>
      <c r="E56" s="103"/>
      <c r="F56" s="100"/>
      <c r="G56" s="100"/>
      <c r="H56" s="100"/>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row>
    <row r="57" spans="4:53" x14ac:dyDescent="0.35">
      <c r="D57" s="103"/>
      <c r="E57" s="103"/>
      <c r="F57" s="100"/>
      <c r="G57" s="100"/>
      <c r="H57" s="100"/>
      <c r="I57" s="100"/>
      <c r="J57" s="100"/>
      <c r="K57" s="100"/>
      <c r="L57" s="100"/>
      <c r="M57" s="100"/>
      <c r="N57" s="100"/>
      <c r="O57" s="100"/>
      <c r="P57" s="100"/>
      <c r="Q57" s="100"/>
      <c r="R57" s="100"/>
      <c r="S57" s="100"/>
      <c r="T57" s="100"/>
      <c r="U57" s="100"/>
      <c r="V57" s="100"/>
      <c r="W57" s="100"/>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row>
    <row r="58" spans="4:53" x14ac:dyDescent="0.35">
      <c r="D58" s="103"/>
      <c r="E58" s="103"/>
      <c r="F58" s="100"/>
      <c r="G58" s="100"/>
      <c r="H58" s="100"/>
      <c r="I58" s="100"/>
      <c r="J58" s="100"/>
      <c r="K58" s="100"/>
      <c r="L58" s="100"/>
      <c r="M58" s="100"/>
      <c r="N58" s="100"/>
      <c r="O58" s="100"/>
      <c r="P58" s="100"/>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0"/>
      <c r="AP58" s="100"/>
      <c r="AQ58" s="100"/>
      <c r="AR58" s="100"/>
      <c r="AS58" s="100"/>
      <c r="AT58" s="100"/>
      <c r="AU58" s="100"/>
      <c r="AV58" s="100"/>
      <c r="AW58" s="100"/>
      <c r="AX58" s="100"/>
    </row>
    <row r="59" spans="4:53" x14ac:dyDescent="0.35">
      <c r="D59" s="103"/>
      <c r="E59" s="103"/>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100"/>
      <c r="AI59" s="100"/>
      <c r="AJ59" s="100"/>
      <c r="AK59" s="100"/>
      <c r="AL59" s="100"/>
      <c r="AM59" s="100"/>
      <c r="AN59" s="100"/>
      <c r="AO59" s="100"/>
      <c r="AP59" s="100"/>
      <c r="AQ59" s="100"/>
      <c r="AR59" s="100"/>
      <c r="AS59" s="100"/>
      <c r="AT59" s="100"/>
      <c r="AU59" s="100"/>
      <c r="AV59" s="100"/>
      <c r="AW59" s="100"/>
      <c r="AX59" s="100"/>
    </row>
    <row r="60" spans="4:53" x14ac:dyDescent="0.35">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P60" s="99"/>
      <c r="AQ60" s="99"/>
      <c r="AR60" s="99"/>
      <c r="AS60" s="99"/>
      <c r="AT60" s="99"/>
      <c r="AU60" s="99"/>
      <c r="AV60" s="99"/>
      <c r="AW60" s="99"/>
      <c r="AX60" s="99"/>
    </row>
  </sheetData>
  <mergeCells count="2">
    <mergeCell ref="Q2:AJ2"/>
    <mergeCell ref="Q3:AJ4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BC483B2ABB8074BAC5B53AC19681DBF" ma:contentTypeVersion="16" ma:contentTypeDescription="Create a new document." ma:contentTypeScope="" ma:versionID="174a11a0edc66fb695da443d1c0e25eb">
  <xsd:schema xmlns:xsd="http://www.w3.org/2001/XMLSchema" xmlns:xs="http://www.w3.org/2001/XMLSchema" xmlns:p="http://schemas.microsoft.com/office/2006/metadata/properties" xmlns:ns2="1f2b3ab7-e12d-4039-8aa5-611d931079e9" xmlns:ns3="4aabcae6-4733-4bd5-b651-85f05c302538" xmlns:ns4="da5460a6-bbc2-4b3b-ab74-0656f9ce9569" targetNamespace="http://schemas.microsoft.com/office/2006/metadata/properties" ma:root="true" ma:fieldsID="56740d0ed99d50299704699eed32f1d9" ns2:_="" ns3:_="" ns4:_="">
    <xsd:import namespace="1f2b3ab7-e12d-4039-8aa5-611d931079e9"/>
    <xsd:import namespace="4aabcae6-4733-4bd5-b651-85f05c302538"/>
    <xsd:import namespace="da5460a6-bbc2-4b3b-ab74-0656f9ce956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LengthInSeconds"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2b3ab7-e12d-4039-8aa5-611d931079e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abcae6-4733-4bd5-b651-85f05c3025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3fdc6da-32ca-4a2b-983e-32d6a4a8ae6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a5460a6-bbc2-4b3b-ab74-0656f9ce956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938ee0a3-95a1-461a-989c-604f7cba5861}" ma:internalName="TaxCatchAll" ma:showField="CatchAllData" ma:web="da5460a6-bbc2-4b3b-ab74-0656f9ce95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a5460a6-bbc2-4b3b-ab74-0656f9ce9569" xsi:nil="true"/>
    <lcf76f155ced4ddcb4097134ff3c332f xmlns="4aabcae6-4733-4bd5-b651-85f05c3025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D12AF80-4FDB-4E97-9F09-721F976B45FD}"/>
</file>

<file path=customXml/itemProps2.xml><?xml version="1.0" encoding="utf-8"?>
<ds:datastoreItem xmlns:ds="http://schemas.openxmlformats.org/officeDocument/2006/customXml" ds:itemID="{0FE03E94-AB71-45CA-885F-4B563A08DE1A}"/>
</file>

<file path=customXml/itemProps3.xml><?xml version="1.0" encoding="utf-8"?>
<ds:datastoreItem xmlns:ds="http://schemas.openxmlformats.org/officeDocument/2006/customXml" ds:itemID="{DE14E2F1-3ABC-4CDE-9B73-9A909C7FC0D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DQR toolkit guidelines Intro </vt:lpstr>
      <vt:lpstr>Master Sheet</vt:lpstr>
      <vt:lpstr>A. Reporting Completeness Rate</vt:lpstr>
      <vt:lpstr>B. Reporting Timeliness</vt:lpstr>
      <vt:lpstr>C. Completeness of Rep Ind data</vt:lpstr>
      <vt:lpstr>D. Verificat of Data Accuracy</vt:lpstr>
      <vt:lpstr>E. Data Internal Consistency Ov</vt:lpstr>
      <vt:lpstr>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2023-05-10T15:37:40Z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0x010100CBC483B2ABB8074BAC5B53AC19681DBF</vt:lpwstr>
  </property>
</Properties>
</file>