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filterPrivacy="1"/>
  <xr:revisionPtr revIDLastSave="0" documentId="13_ncr:1_{90804BB0-7185-4458-AC6E-242979C0B93F}" xr6:coauthVersionLast="47" xr6:coauthVersionMax="47" xr10:uidLastSave="{00000000-0000-0000-0000-000000000000}"/>
  <bookViews>
    <workbookView xWindow="20370" yWindow="-120" windowWidth="29040" windowHeight="15990" tabRatio="813" xr2:uid="{00000000-000D-0000-FFFF-FFFF00000000}"/>
  </bookViews>
  <sheets>
    <sheet name="Cover" sheetId="13" r:id="rId1"/>
    <sheet name="DQR toolkit guidelines Intro " sheetId="10" r:id="rId2"/>
    <sheet name="Master Sheet" sheetId="12" r:id="rId3"/>
    <sheet name="A. Report Availability Rate" sheetId="1" r:id="rId4"/>
    <sheet name="B. Reporting Timeliness" sheetId="2" r:id="rId5"/>
    <sheet name="C. Reporting Completeness Rate" sheetId="11" r:id="rId6"/>
    <sheet name="D. Verificat of Data Accuracy" sheetId="3" r:id="rId7"/>
    <sheet name="E. Data Internal Consistency Ov" sheetId="9" r:id="rId8"/>
    <sheet name="Dashboard" sheetId="4" r:id="rId9"/>
  </sheets>
  <externalReferences>
    <externalReference r:id="rId10"/>
  </externalReferences>
  <definedNames>
    <definedName name="_xlnm._FilterDatabase" localSheetId="7" hidden="1">'E. Data Internal Consistency Ov'!$Q$5:$Q$13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9" i="12" l="1"/>
  <c r="D29" i="12"/>
  <c r="E29" i="12"/>
  <c r="F29" i="12"/>
  <c r="G29" i="12"/>
  <c r="H29" i="12"/>
  <c r="I29" i="12"/>
  <c r="J29" i="12"/>
  <c r="K29" i="12"/>
  <c r="L29" i="12"/>
  <c r="M29" i="12"/>
  <c r="N29" i="12"/>
  <c r="C30" i="12"/>
  <c r="D30" i="12"/>
  <c r="E30" i="12"/>
  <c r="F30" i="12"/>
  <c r="G30" i="12"/>
  <c r="H30" i="12"/>
  <c r="I30" i="12"/>
  <c r="J30" i="12"/>
  <c r="K30" i="12"/>
  <c r="L30" i="12"/>
  <c r="M30" i="12"/>
  <c r="N30" i="12"/>
  <c r="C31" i="12"/>
  <c r="D31" i="12"/>
  <c r="E31" i="12"/>
  <c r="F31" i="12"/>
  <c r="G31" i="12"/>
  <c r="H31" i="12"/>
  <c r="I31" i="12"/>
  <c r="J31" i="12"/>
  <c r="K31" i="12"/>
  <c r="L31" i="12"/>
  <c r="M31" i="12"/>
  <c r="N31" i="12"/>
  <c r="C32" i="12"/>
  <c r="D32" i="12"/>
  <c r="E32" i="12"/>
  <c r="F32" i="12"/>
  <c r="G32" i="12"/>
  <c r="H32" i="12"/>
  <c r="I32" i="12"/>
  <c r="J32" i="12"/>
  <c r="K32" i="12"/>
  <c r="L32" i="12"/>
  <c r="M32" i="12"/>
  <c r="N32" i="12"/>
  <c r="C33" i="12"/>
  <c r="D33" i="12"/>
  <c r="E33" i="12"/>
  <c r="F33" i="12"/>
  <c r="G33" i="12"/>
  <c r="H33" i="12"/>
  <c r="I33" i="12"/>
  <c r="J33" i="12"/>
  <c r="K33" i="12"/>
  <c r="L33" i="12"/>
  <c r="M33" i="12"/>
  <c r="N33" i="12"/>
  <c r="C34" i="12"/>
  <c r="D34" i="12"/>
  <c r="E34" i="12"/>
  <c r="F34" i="12"/>
  <c r="G34" i="12"/>
  <c r="H34" i="12"/>
  <c r="I34" i="12"/>
  <c r="J34" i="12"/>
  <c r="K34" i="12"/>
  <c r="L34" i="12"/>
  <c r="M34" i="12"/>
  <c r="N34" i="12"/>
  <c r="C35" i="12"/>
  <c r="D35" i="12"/>
  <c r="E35" i="12"/>
  <c r="F35" i="12"/>
  <c r="G35" i="12"/>
  <c r="H35" i="12"/>
  <c r="I35" i="12"/>
  <c r="J35" i="12"/>
  <c r="K35" i="12"/>
  <c r="L35" i="12"/>
  <c r="M35" i="12"/>
  <c r="N35" i="12"/>
  <c r="D28" i="12"/>
  <c r="E28" i="12"/>
  <c r="F28" i="12"/>
  <c r="G28" i="12"/>
  <c r="H28" i="12"/>
  <c r="I28" i="12"/>
  <c r="J28" i="12"/>
  <c r="K28" i="12"/>
  <c r="L28" i="12"/>
  <c r="M28" i="12"/>
  <c r="N28" i="12"/>
  <c r="C28" i="12"/>
  <c r="G7" i="3"/>
  <c r="F7" i="3"/>
  <c r="E7" i="3"/>
  <c r="D7" i="3"/>
  <c r="A101" i="12" l="1"/>
  <c r="C88" i="12"/>
  <c r="D88" i="12"/>
  <c r="E88" i="12"/>
  <c r="F88" i="12"/>
  <c r="G88" i="12"/>
  <c r="H88" i="12"/>
  <c r="I88" i="12"/>
  <c r="J88" i="12"/>
  <c r="K88" i="12"/>
  <c r="L88" i="12"/>
  <c r="M88" i="12"/>
  <c r="B88" i="12"/>
  <c r="D8" i="3" l="1"/>
  <c r="D9" i="3"/>
  <c r="D10" i="3"/>
  <c r="D11" i="3"/>
  <c r="D12" i="3"/>
  <c r="D13" i="3"/>
  <c r="D6" i="3"/>
  <c r="G6" i="3" s="1"/>
  <c r="P25" i="12"/>
  <c r="P3" i="12"/>
  <c r="O7" i="9" l="1"/>
  <c r="O8" i="9"/>
  <c r="O9" i="9"/>
  <c r="O10" i="9"/>
  <c r="O94" i="12" s="1"/>
  <c r="O11" i="9"/>
  <c r="O12" i="9"/>
  <c r="O13" i="9"/>
  <c r="O6" i="9"/>
  <c r="O8" i="1"/>
  <c r="O9" i="1"/>
  <c r="O10" i="1"/>
  <c r="O11" i="1"/>
  <c r="O12" i="1"/>
  <c r="O13" i="1"/>
  <c r="O14" i="1"/>
  <c r="O7" i="1"/>
  <c r="B5" i="2" s="1"/>
  <c r="A94" i="12"/>
  <c r="O6" i="2"/>
  <c r="O7" i="2"/>
  <c r="O8" i="2"/>
  <c r="O9" i="2"/>
  <c r="O10" i="2"/>
  <c r="O11" i="2"/>
  <c r="O12" i="2"/>
  <c r="O5" i="2"/>
  <c r="O9" i="11"/>
  <c r="O10" i="11"/>
  <c r="O11" i="11"/>
  <c r="O12" i="11"/>
  <c r="O13" i="11"/>
  <c r="O14" i="11"/>
  <c r="O15" i="11"/>
  <c r="O8" i="11"/>
  <c r="P7" i="9" l="1"/>
  <c r="P9" i="9"/>
  <c r="P6" i="9"/>
  <c r="P13" i="9"/>
  <c r="P12" i="9"/>
  <c r="P11" i="9"/>
  <c r="P10" i="9"/>
  <c r="P8" i="9"/>
  <c r="O14" i="9"/>
  <c r="A64" i="12"/>
  <c r="A63" i="12"/>
  <c r="A62" i="12"/>
  <c r="A61" i="12"/>
  <c r="A42" i="12"/>
  <c r="A41" i="12"/>
  <c r="A40" i="12"/>
  <c r="A39" i="12"/>
  <c r="O29" i="12"/>
  <c r="P10" i="12"/>
  <c r="N8" i="12"/>
  <c r="N9" i="12"/>
  <c r="N10" i="12"/>
  <c r="N11" i="12"/>
  <c r="N12" i="12"/>
  <c r="N13" i="12"/>
  <c r="N14" i="12"/>
  <c r="N7" i="12"/>
  <c r="A65" i="12"/>
  <c r="A44" i="12"/>
  <c r="N50" i="12"/>
  <c r="O8" i="12"/>
  <c r="O9" i="12"/>
  <c r="O10" i="12"/>
  <c r="O11" i="12"/>
  <c r="O12" i="12"/>
  <c r="O13" i="12"/>
  <c r="O14" i="12"/>
  <c r="O7" i="12"/>
  <c r="C7" i="12"/>
  <c r="O30" i="12"/>
  <c r="O31" i="12"/>
  <c r="O32" i="12"/>
  <c r="O33" i="12"/>
  <c r="O34" i="12"/>
  <c r="O35" i="12"/>
  <c r="O28" i="12"/>
  <c r="A21" i="12"/>
  <c r="A20" i="12"/>
  <c r="A19" i="12"/>
  <c r="A18" i="12"/>
  <c r="O90" i="12"/>
  <c r="P16" i="9" l="1"/>
  <c r="Q101" i="12" s="1"/>
  <c r="N52" i="12"/>
  <c r="N51" i="12"/>
  <c r="N53" i="12"/>
  <c r="N54" i="12"/>
  <c r="N55" i="12"/>
  <c r="N56" i="12"/>
  <c r="N57" i="12"/>
  <c r="O50" i="12"/>
  <c r="O51" i="12"/>
  <c r="K53" i="12"/>
  <c r="P7" i="1"/>
  <c r="P7" i="12" s="1"/>
  <c r="C50" i="12"/>
  <c r="D50" i="12"/>
  <c r="E50" i="12"/>
  <c r="F50" i="12"/>
  <c r="G50" i="12"/>
  <c r="H50" i="12"/>
  <c r="I50" i="12"/>
  <c r="J50" i="12"/>
  <c r="K50" i="12"/>
  <c r="L50" i="12"/>
  <c r="M50" i="12"/>
  <c r="C51" i="12"/>
  <c r="D51" i="12"/>
  <c r="E51" i="12"/>
  <c r="F51" i="12"/>
  <c r="G51" i="12"/>
  <c r="H51" i="12"/>
  <c r="I51" i="12"/>
  <c r="J51" i="12"/>
  <c r="K51" i="12"/>
  <c r="L51" i="12"/>
  <c r="M51" i="12"/>
  <c r="C52" i="12"/>
  <c r="D52" i="12"/>
  <c r="E52" i="12"/>
  <c r="F52" i="12"/>
  <c r="G52" i="12"/>
  <c r="H52" i="12"/>
  <c r="I52" i="12"/>
  <c r="J52" i="12"/>
  <c r="K52" i="12"/>
  <c r="L52" i="12"/>
  <c r="M52" i="12"/>
  <c r="C53" i="12"/>
  <c r="D53" i="12"/>
  <c r="E53" i="12"/>
  <c r="F53" i="12"/>
  <c r="G53" i="12"/>
  <c r="H53" i="12"/>
  <c r="I53" i="12"/>
  <c r="J53" i="12"/>
  <c r="L53" i="12"/>
  <c r="M53" i="12"/>
  <c r="C54" i="12"/>
  <c r="D54" i="12"/>
  <c r="E54" i="12"/>
  <c r="F54" i="12"/>
  <c r="G54" i="12"/>
  <c r="H54" i="12"/>
  <c r="I54" i="12"/>
  <c r="J54" i="12"/>
  <c r="K54" i="12"/>
  <c r="L54" i="12"/>
  <c r="M54" i="12"/>
  <c r="C55" i="12"/>
  <c r="D55" i="12"/>
  <c r="E55" i="12"/>
  <c r="F55" i="12"/>
  <c r="G55" i="12"/>
  <c r="H55" i="12"/>
  <c r="I55" i="12"/>
  <c r="J55" i="12"/>
  <c r="K55" i="12"/>
  <c r="L55" i="12"/>
  <c r="M55" i="12"/>
  <c r="C56" i="12"/>
  <c r="D56" i="12"/>
  <c r="E56" i="12"/>
  <c r="F56" i="12"/>
  <c r="G56" i="12"/>
  <c r="H56" i="12"/>
  <c r="I56" i="12"/>
  <c r="J56" i="12"/>
  <c r="K56" i="12"/>
  <c r="L56" i="12"/>
  <c r="M56" i="12"/>
  <c r="C57" i="12"/>
  <c r="D57" i="12"/>
  <c r="E57" i="12"/>
  <c r="F57" i="12"/>
  <c r="G57" i="12"/>
  <c r="H57" i="12"/>
  <c r="I57" i="12"/>
  <c r="J57" i="12"/>
  <c r="K57" i="12"/>
  <c r="L57" i="12"/>
  <c r="M57" i="12"/>
  <c r="B51" i="12"/>
  <c r="B53" i="12"/>
  <c r="B54" i="12"/>
  <c r="B55" i="12"/>
  <c r="B56" i="12"/>
  <c r="B57" i="12"/>
  <c r="B50" i="12"/>
  <c r="B16" i="11"/>
  <c r="B90" i="12"/>
  <c r="B70" i="12"/>
  <c r="B7" i="12"/>
  <c r="M58" i="12" l="1"/>
  <c r="I58" i="12"/>
  <c r="E58" i="12"/>
  <c r="H58" i="12"/>
  <c r="B28" i="12"/>
  <c r="F58" i="12"/>
  <c r="G58" i="12"/>
  <c r="L58" i="12"/>
  <c r="C58" i="12"/>
  <c r="J58" i="12"/>
  <c r="D58" i="12"/>
  <c r="K58" i="12"/>
  <c r="B58" i="12"/>
  <c r="P9" i="11"/>
  <c r="P8" i="11"/>
  <c r="C90" i="12"/>
  <c r="D90" i="12"/>
  <c r="E90" i="12"/>
  <c r="F90" i="12"/>
  <c r="G90" i="12"/>
  <c r="H90" i="12"/>
  <c r="I90" i="12"/>
  <c r="J90" i="12"/>
  <c r="K90" i="12"/>
  <c r="L90" i="12"/>
  <c r="M90" i="12"/>
  <c r="N90" i="12"/>
  <c r="C91" i="12"/>
  <c r="D91" i="12"/>
  <c r="E91" i="12"/>
  <c r="F91" i="12"/>
  <c r="G91" i="12"/>
  <c r="H91" i="12"/>
  <c r="I91" i="12"/>
  <c r="J91" i="12"/>
  <c r="K91" i="12"/>
  <c r="L91" i="12"/>
  <c r="M91" i="12"/>
  <c r="N91" i="12"/>
  <c r="C92" i="12"/>
  <c r="D92" i="12"/>
  <c r="E92" i="12"/>
  <c r="F92" i="12"/>
  <c r="G92" i="12"/>
  <c r="H92" i="12"/>
  <c r="I92" i="12"/>
  <c r="J92" i="12"/>
  <c r="K92" i="12"/>
  <c r="L92" i="12"/>
  <c r="M92" i="12"/>
  <c r="N92" i="12"/>
  <c r="C93" i="12"/>
  <c r="D93" i="12"/>
  <c r="E93" i="12"/>
  <c r="F93" i="12"/>
  <c r="G93" i="12"/>
  <c r="H93" i="12"/>
  <c r="I93" i="12"/>
  <c r="J93" i="12"/>
  <c r="K93" i="12"/>
  <c r="L93" i="12"/>
  <c r="M93" i="12"/>
  <c r="N93" i="12"/>
  <c r="C94" i="12"/>
  <c r="D94" i="12"/>
  <c r="E94" i="12"/>
  <c r="F94" i="12"/>
  <c r="G94" i="12"/>
  <c r="H94" i="12"/>
  <c r="I94" i="12"/>
  <c r="J94" i="12"/>
  <c r="K94" i="12"/>
  <c r="L94" i="12"/>
  <c r="M94" i="12"/>
  <c r="N94" i="12"/>
  <c r="C95" i="12"/>
  <c r="D95" i="12"/>
  <c r="E95" i="12"/>
  <c r="F95" i="12"/>
  <c r="G95" i="12"/>
  <c r="H95" i="12"/>
  <c r="I95" i="12"/>
  <c r="J95" i="12"/>
  <c r="K95" i="12"/>
  <c r="L95" i="12"/>
  <c r="M95" i="12"/>
  <c r="N95" i="12"/>
  <c r="C96" i="12"/>
  <c r="D96" i="12"/>
  <c r="E96" i="12"/>
  <c r="F96" i="12"/>
  <c r="G96" i="12"/>
  <c r="H96" i="12"/>
  <c r="I96" i="12"/>
  <c r="J96" i="12"/>
  <c r="K96" i="12"/>
  <c r="L96" i="12"/>
  <c r="M96" i="12"/>
  <c r="N96" i="12"/>
  <c r="C97" i="12"/>
  <c r="D97" i="12"/>
  <c r="E97" i="12"/>
  <c r="F97" i="12"/>
  <c r="G97" i="12"/>
  <c r="H97" i="12"/>
  <c r="I97" i="12"/>
  <c r="J97" i="12"/>
  <c r="K97" i="12"/>
  <c r="L97" i="12"/>
  <c r="M97" i="12"/>
  <c r="N97" i="12"/>
  <c r="B91" i="12"/>
  <c r="B92" i="12"/>
  <c r="B93" i="12"/>
  <c r="B94" i="12"/>
  <c r="B95" i="12"/>
  <c r="B96" i="12"/>
  <c r="B97" i="12"/>
  <c r="G8" i="3"/>
  <c r="A6" i="2"/>
  <c r="A9" i="11" s="1"/>
  <c r="A7" i="3" s="1"/>
  <c r="A7" i="9" s="1"/>
  <c r="A91" i="12" s="1"/>
  <c r="A7" i="2"/>
  <c r="A10" i="11" s="1"/>
  <c r="A8" i="3" s="1"/>
  <c r="A8" i="9" s="1"/>
  <c r="A92" i="12" s="1"/>
  <c r="A8" i="2"/>
  <c r="A11" i="11" s="1"/>
  <c r="A9" i="3" s="1"/>
  <c r="A9" i="9" s="1"/>
  <c r="A93" i="12" s="1"/>
  <c r="A9" i="2"/>
  <c r="A10" i="2"/>
  <c r="A13" i="11" s="1"/>
  <c r="A11" i="3" s="1"/>
  <c r="A11" i="9" s="1"/>
  <c r="A95" i="12" s="1"/>
  <c r="A11" i="2"/>
  <c r="A14" i="11" s="1"/>
  <c r="A12" i="3" s="1"/>
  <c r="A12" i="9" s="1"/>
  <c r="A96" i="12" s="1"/>
  <c r="A12" i="2"/>
  <c r="A15" i="11" s="1"/>
  <c r="A13" i="3" s="1"/>
  <c r="A13" i="9" s="1"/>
  <c r="A97" i="12" s="1"/>
  <c r="A5" i="2"/>
  <c r="A8" i="11" s="1"/>
  <c r="A6" i="3" s="1"/>
  <c r="A6" i="9" s="1"/>
  <c r="A90" i="12" s="1"/>
  <c r="N36" i="12"/>
  <c r="M36" i="12"/>
  <c r="L36" i="12"/>
  <c r="K36" i="12"/>
  <c r="J36" i="12"/>
  <c r="I36" i="12"/>
  <c r="H36" i="12"/>
  <c r="G36" i="12"/>
  <c r="F36" i="12"/>
  <c r="E36" i="12"/>
  <c r="D36" i="12"/>
  <c r="C36" i="12"/>
  <c r="A35" i="12"/>
  <c r="A34" i="12"/>
  <c r="A33" i="12"/>
  <c r="A32" i="12"/>
  <c r="A31" i="12"/>
  <c r="A30" i="12"/>
  <c r="A29" i="12"/>
  <c r="A28" i="12"/>
  <c r="N13" i="2"/>
  <c r="M13" i="2"/>
  <c r="L13" i="2"/>
  <c r="K13" i="2"/>
  <c r="J13" i="2"/>
  <c r="I13" i="2"/>
  <c r="H13" i="2"/>
  <c r="G13" i="2"/>
  <c r="F13" i="2"/>
  <c r="E13" i="2"/>
  <c r="D13" i="2"/>
  <c r="C13" i="2"/>
  <c r="B6" i="2"/>
  <c r="G11" i="12"/>
  <c r="F7" i="12"/>
  <c r="A71" i="12"/>
  <c r="A72" i="12"/>
  <c r="A73" i="12"/>
  <c r="A74" i="12"/>
  <c r="A75" i="12"/>
  <c r="A76" i="12"/>
  <c r="A77" i="12"/>
  <c r="A70" i="12"/>
  <c r="A51" i="12"/>
  <c r="A52" i="12"/>
  <c r="A53" i="12"/>
  <c r="A54" i="12"/>
  <c r="A55" i="12"/>
  <c r="A56" i="12"/>
  <c r="A57" i="12"/>
  <c r="A50" i="12"/>
  <c r="A9" i="12"/>
  <c r="A7" i="12"/>
  <c r="A8" i="12"/>
  <c r="A10" i="12"/>
  <c r="A11" i="12"/>
  <c r="A12" i="12"/>
  <c r="A13" i="12"/>
  <c r="A14" i="12"/>
  <c r="P51" i="12"/>
  <c r="N58" i="12"/>
  <c r="D7" i="12"/>
  <c r="E7" i="12"/>
  <c r="G7" i="12"/>
  <c r="H7" i="12"/>
  <c r="I7" i="12"/>
  <c r="J7" i="12"/>
  <c r="K7" i="12"/>
  <c r="L7" i="12"/>
  <c r="M7" i="12"/>
  <c r="N14" i="9"/>
  <c r="M14" i="9"/>
  <c r="L14" i="9"/>
  <c r="K14" i="9"/>
  <c r="J14" i="9"/>
  <c r="I14" i="9"/>
  <c r="H14" i="9"/>
  <c r="G14" i="9"/>
  <c r="F14" i="9"/>
  <c r="E14" i="9"/>
  <c r="D14" i="9"/>
  <c r="C14" i="9"/>
  <c r="B14" i="9"/>
  <c r="N16" i="11"/>
  <c r="B8" i="12"/>
  <c r="C8" i="12"/>
  <c r="D8" i="12"/>
  <c r="E8" i="12"/>
  <c r="F8" i="12"/>
  <c r="G8" i="12"/>
  <c r="H8" i="12"/>
  <c r="I8" i="12"/>
  <c r="J8" i="12"/>
  <c r="K8" i="12"/>
  <c r="L8" i="12"/>
  <c r="M8" i="12"/>
  <c r="B9" i="12"/>
  <c r="C9" i="12"/>
  <c r="D9" i="12"/>
  <c r="E9" i="12"/>
  <c r="F9" i="12"/>
  <c r="G9" i="12"/>
  <c r="H9" i="12"/>
  <c r="I9" i="12"/>
  <c r="J9" i="12"/>
  <c r="K9" i="12"/>
  <c r="L9" i="12"/>
  <c r="M9" i="12"/>
  <c r="B10" i="12"/>
  <c r="C10" i="12"/>
  <c r="D10" i="12"/>
  <c r="E10" i="12"/>
  <c r="F10" i="12"/>
  <c r="G10" i="12"/>
  <c r="H10" i="12"/>
  <c r="I10" i="12"/>
  <c r="J10" i="12"/>
  <c r="K10" i="12"/>
  <c r="L10" i="12"/>
  <c r="M10" i="12"/>
  <c r="B11" i="12"/>
  <c r="C11" i="12"/>
  <c r="D11" i="12"/>
  <c r="E11" i="12"/>
  <c r="F11" i="12"/>
  <c r="H11" i="12"/>
  <c r="I11" i="12"/>
  <c r="J11" i="12"/>
  <c r="K11" i="12"/>
  <c r="L11" i="12"/>
  <c r="M11" i="12"/>
  <c r="B12" i="12"/>
  <c r="C12" i="12"/>
  <c r="D12" i="12"/>
  <c r="E12" i="12"/>
  <c r="F12" i="12"/>
  <c r="G12" i="12"/>
  <c r="H12" i="12"/>
  <c r="I12" i="12"/>
  <c r="J12" i="12"/>
  <c r="K12" i="12"/>
  <c r="L12" i="12"/>
  <c r="M12" i="12"/>
  <c r="B13" i="12"/>
  <c r="C13" i="12"/>
  <c r="D13" i="12"/>
  <c r="E13" i="12"/>
  <c r="F13" i="12"/>
  <c r="G13" i="12"/>
  <c r="H13" i="12"/>
  <c r="I13" i="12"/>
  <c r="J13" i="12"/>
  <c r="K13" i="12"/>
  <c r="L13" i="12"/>
  <c r="M13" i="12"/>
  <c r="B14" i="12"/>
  <c r="C14" i="12"/>
  <c r="D14" i="12"/>
  <c r="E14" i="12"/>
  <c r="F14" i="12"/>
  <c r="G14" i="12"/>
  <c r="H14" i="12"/>
  <c r="I14" i="12"/>
  <c r="J14" i="12"/>
  <c r="K14" i="12"/>
  <c r="L14" i="12"/>
  <c r="M14" i="12"/>
  <c r="B71" i="12"/>
  <c r="C71" i="12"/>
  <c r="B72" i="12"/>
  <c r="C72" i="12"/>
  <c r="B73" i="12"/>
  <c r="C73" i="12"/>
  <c r="B74" i="12"/>
  <c r="C74" i="12"/>
  <c r="B75" i="12"/>
  <c r="C75" i="12"/>
  <c r="B76" i="12"/>
  <c r="C76" i="12"/>
  <c r="B77" i="12"/>
  <c r="C77" i="12"/>
  <c r="C70" i="12"/>
  <c r="D70" i="12" s="1"/>
  <c r="A69" i="12"/>
  <c r="N15" i="12"/>
  <c r="B30" i="12"/>
  <c r="B32" i="12"/>
  <c r="P12" i="1"/>
  <c r="P12" i="12" s="1"/>
  <c r="P13" i="1"/>
  <c r="P13" i="12" s="1"/>
  <c r="B35" i="12"/>
  <c r="E9" i="3"/>
  <c r="G9" i="3"/>
  <c r="G10" i="3"/>
  <c r="F11" i="3"/>
  <c r="G12" i="3"/>
  <c r="G13" i="3"/>
  <c r="E8" i="3"/>
  <c r="N15" i="1"/>
  <c r="M15" i="1"/>
  <c r="L15" i="1"/>
  <c r="K15" i="1"/>
  <c r="J15" i="1"/>
  <c r="I15" i="1"/>
  <c r="H15" i="1"/>
  <c r="G15" i="1"/>
  <c r="F15" i="1"/>
  <c r="E15" i="1"/>
  <c r="D15" i="1"/>
  <c r="C15" i="1"/>
  <c r="B15" i="1"/>
  <c r="P9" i="1"/>
  <c r="P9" i="12" s="1"/>
  <c r="B11" i="2"/>
  <c r="B9" i="2"/>
  <c r="B8" i="2"/>
  <c r="B31" i="12"/>
  <c r="A12" i="11"/>
  <c r="A10" i="3" s="1"/>
  <c r="P14" i="9" l="1"/>
  <c r="Q8" i="9" s="1"/>
  <c r="R92" i="12" s="1"/>
  <c r="O97" i="12"/>
  <c r="O96" i="12"/>
  <c r="O95" i="12"/>
  <c r="F13" i="3"/>
  <c r="E11" i="3"/>
  <c r="O91" i="12"/>
  <c r="O93" i="12"/>
  <c r="O92" i="12"/>
  <c r="F12" i="3"/>
  <c r="E98" i="12"/>
  <c r="D72" i="12"/>
  <c r="F72" i="12" s="1"/>
  <c r="D77" i="12"/>
  <c r="G77" i="12" s="1"/>
  <c r="D73" i="12"/>
  <c r="G73" i="12" s="1"/>
  <c r="D74" i="12"/>
  <c r="E74" i="12" s="1"/>
  <c r="F15" i="12"/>
  <c r="D98" i="12"/>
  <c r="K98" i="12"/>
  <c r="M98" i="12"/>
  <c r="P10" i="11"/>
  <c r="O52" i="12"/>
  <c r="P52" i="12" s="1"/>
  <c r="P12" i="11"/>
  <c r="O54" i="12"/>
  <c r="P54" i="12" s="1"/>
  <c r="P11" i="11"/>
  <c r="O53" i="12"/>
  <c r="P53" i="12" s="1"/>
  <c r="P14" i="11"/>
  <c r="O56" i="12"/>
  <c r="P56" i="12" s="1"/>
  <c r="P13" i="11"/>
  <c r="O55" i="12"/>
  <c r="P55" i="12" s="1"/>
  <c r="P15" i="11"/>
  <c r="O57" i="12"/>
  <c r="P57" i="12" s="1"/>
  <c r="P11" i="1"/>
  <c r="P11" i="12" s="1"/>
  <c r="B15" i="12"/>
  <c r="B34" i="12"/>
  <c r="P8" i="1"/>
  <c r="P8" i="12" s="1"/>
  <c r="J98" i="12"/>
  <c r="G98" i="12"/>
  <c r="I98" i="12"/>
  <c r="L98" i="12"/>
  <c r="C98" i="12"/>
  <c r="H98" i="12"/>
  <c r="F98" i="12"/>
  <c r="B98" i="12"/>
  <c r="E13" i="3"/>
  <c r="F6" i="3"/>
  <c r="D75" i="12"/>
  <c r="F75" i="12" s="1"/>
  <c r="D71" i="12"/>
  <c r="F71" i="12" s="1"/>
  <c r="P9" i="2"/>
  <c r="P32" i="12" s="1"/>
  <c r="O13" i="2"/>
  <c r="P11" i="2"/>
  <c r="P34" i="12" s="1"/>
  <c r="B10" i="2"/>
  <c r="B29" i="12"/>
  <c r="B33" i="12"/>
  <c r="B7" i="2"/>
  <c r="K15" i="12"/>
  <c r="E15" i="12"/>
  <c r="E70" i="12"/>
  <c r="G70" i="12"/>
  <c r="F9" i="3"/>
  <c r="F77" i="12"/>
  <c r="F8" i="3"/>
  <c r="G11" i="3"/>
  <c r="G16" i="3" s="1"/>
  <c r="D76" i="12"/>
  <c r="F76" i="12" s="1"/>
  <c r="E6" i="3"/>
  <c r="P6" i="2"/>
  <c r="P29" i="12" s="1"/>
  <c r="G15" i="12"/>
  <c r="E12" i="3"/>
  <c r="I15" i="12"/>
  <c r="B12" i="2"/>
  <c r="P14" i="1"/>
  <c r="P14" i="12" s="1"/>
  <c r="P8" i="2"/>
  <c r="P31" i="12" s="1"/>
  <c r="F10" i="3"/>
  <c r="H15" i="12"/>
  <c r="F70" i="12"/>
  <c r="P50" i="12"/>
  <c r="E10" i="3"/>
  <c r="M15" i="12"/>
  <c r="D15" i="12"/>
  <c r="L15" i="12"/>
  <c r="C15" i="12"/>
  <c r="N98" i="12"/>
  <c r="J15" i="12"/>
  <c r="O15" i="1"/>
  <c r="P15" i="1" s="1"/>
  <c r="P5" i="2"/>
  <c r="P28" i="12" s="1"/>
  <c r="O16" i="11"/>
  <c r="P16" i="11" s="1"/>
  <c r="E77" i="12" l="1"/>
  <c r="Q9" i="9"/>
  <c r="R93" i="12" s="1"/>
  <c r="Q10" i="9"/>
  <c r="R94" i="12" s="1"/>
  <c r="Q7" i="9"/>
  <c r="Q11" i="9"/>
  <c r="R95" i="12" s="1"/>
  <c r="Q6" i="9"/>
  <c r="Q12" i="9"/>
  <c r="R96" i="12" s="1"/>
  <c r="Q13" i="9"/>
  <c r="E72" i="12"/>
  <c r="G72" i="12"/>
  <c r="G74" i="12"/>
  <c r="F74" i="12"/>
  <c r="E73" i="12"/>
  <c r="G71" i="12"/>
  <c r="F73" i="12"/>
  <c r="P20" i="11"/>
  <c r="P21" i="11"/>
  <c r="P63" i="12"/>
  <c r="T53" i="12" s="1"/>
  <c r="E71" i="12"/>
  <c r="G75" i="12"/>
  <c r="E75" i="12"/>
  <c r="P19" i="11"/>
  <c r="P22" i="11"/>
  <c r="O58" i="12"/>
  <c r="P58" i="12" s="1"/>
  <c r="B36" i="12"/>
  <c r="P10" i="2"/>
  <c r="P33" i="12" s="1"/>
  <c r="P7" i="2"/>
  <c r="P30" i="12" s="1"/>
  <c r="E76" i="12"/>
  <c r="F15" i="3"/>
  <c r="G76" i="12"/>
  <c r="E14" i="3"/>
  <c r="P12" i="2"/>
  <c r="P35" i="12" s="1"/>
  <c r="O98" i="12"/>
  <c r="P98" i="12" s="1"/>
  <c r="P61" i="12"/>
  <c r="T52" i="12" s="1"/>
  <c r="P62" i="12"/>
  <c r="T54" i="12" s="1"/>
  <c r="P64" i="12"/>
  <c r="T55" i="12" s="1"/>
  <c r="B13" i="2"/>
  <c r="P13" i="2" s="1"/>
  <c r="P36" i="12" s="1"/>
  <c r="T39" i="12" s="1"/>
  <c r="O15" i="12"/>
  <c r="O19" i="12"/>
  <c r="O21" i="12"/>
  <c r="O20" i="12"/>
  <c r="O18" i="12"/>
  <c r="O18" i="1"/>
  <c r="O20" i="1"/>
  <c r="O19" i="1"/>
  <c r="O21" i="1"/>
  <c r="P97" i="12" l="1"/>
  <c r="R97" i="12"/>
  <c r="P17" i="9"/>
  <c r="P18" i="9" s="1"/>
  <c r="R90" i="12"/>
  <c r="P91" i="12"/>
  <c r="R91" i="12"/>
  <c r="P90" i="12"/>
  <c r="G80" i="12"/>
  <c r="T70" i="12" s="1"/>
  <c r="F79" i="12"/>
  <c r="T69" i="12" s="1"/>
  <c r="P23" i="11"/>
  <c r="E78" i="12"/>
  <c r="T68" i="12" s="1"/>
  <c r="O19" i="2"/>
  <c r="O18" i="2"/>
  <c r="O17" i="2"/>
  <c r="P15" i="12"/>
  <c r="T38" i="12" s="1"/>
  <c r="O16" i="2"/>
  <c r="O36" i="12"/>
  <c r="O22" i="1"/>
  <c r="P19" i="1" s="1"/>
  <c r="O22" i="12"/>
  <c r="P21" i="12" s="1"/>
  <c r="T6" i="12" s="1"/>
  <c r="O39" i="12"/>
  <c r="O42" i="12"/>
  <c r="O41" i="12"/>
  <c r="O40" i="12"/>
  <c r="P103" i="12" l="1"/>
  <c r="Q103" i="12"/>
  <c r="Q102" i="12"/>
  <c r="P102" i="12"/>
  <c r="O20" i="2"/>
  <c r="P19" i="2" s="1"/>
  <c r="P18" i="1"/>
  <c r="P19" i="12"/>
  <c r="T3" i="12" s="1"/>
  <c r="P21" i="1"/>
  <c r="P18" i="12"/>
  <c r="T4" i="12" s="1"/>
  <c r="P20" i="12"/>
  <c r="T5" i="12" s="1"/>
  <c r="P20" i="1"/>
  <c r="O43" i="12"/>
  <c r="P41" i="12" s="1"/>
  <c r="T27" i="12" s="1"/>
  <c r="P16" i="2" l="1"/>
  <c r="P17" i="2"/>
  <c r="P18" i="2"/>
  <c r="P39" i="12"/>
  <c r="T25" i="12" s="1"/>
  <c r="P40" i="12"/>
  <c r="T26" i="12" s="1"/>
  <c r="P42" i="12"/>
  <c r="T28" i="12" s="1"/>
  <c r="P93" i="12" l="1"/>
  <c r="P92" i="12"/>
  <c r="P94" i="12"/>
  <c r="P95" i="12"/>
  <c r="P96" i="12"/>
  <c r="P19" i="9" l="1"/>
  <c r="Q17" i="9" l="1"/>
  <c r="Q18" i="9"/>
  <c r="Q104" i="12"/>
  <c r="R102" i="12" s="1"/>
  <c r="T85" i="12" s="1"/>
  <c r="R103" i="12" l="1"/>
  <c r="T86" i="12" s="1"/>
</calcChain>
</file>

<file path=xl/sharedStrings.xml><?xml version="1.0" encoding="utf-8"?>
<sst xmlns="http://schemas.openxmlformats.org/spreadsheetml/2006/main" count="430" uniqueCount="176">
  <si>
    <t>Enter the number of monthly report received by OD from the health centre.</t>
  </si>
  <si>
    <t>Expected no. monthly reports to be sent to OD</t>
  </si>
  <si>
    <t xml:space="preserve">Actual no. of monthly reports received by OD </t>
  </si>
  <si>
    <t>Jan</t>
  </si>
  <si>
    <t>Feb</t>
  </si>
  <si>
    <t>Mar</t>
  </si>
  <si>
    <t>Apr</t>
  </si>
  <si>
    <t>May</t>
  </si>
  <si>
    <t>Jun</t>
  </si>
  <si>
    <t>Jul</t>
  </si>
  <si>
    <t>Aug</t>
  </si>
  <si>
    <t>Sep</t>
  </si>
  <si>
    <t>Oct</t>
  </si>
  <si>
    <t>Nov</t>
  </si>
  <si>
    <t>Dec</t>
  </si>
  <si>
    <t>A</t>
  </si>
  <si>
    <t>B</t>
  </si>
  <si>
    <t>C</t>
  </si>
  <si>
    <t>D</t>
  </si>
  <si>
    <t>E</t>
  </si>
  <si>
    <t>F</t>
  </si>
  <si>
    <t>G</t>
  </si>
  <si>
    <t>H</t>
  </si>
  <si>
    <t>I</t>
  </si>
  <si>
    <t>J</t>
  </si>
  <si>
    <t>K</t>
  </si>
  <si>
    <t>L</t>
  </si>
  <si>
    <t>M</t>
  </si>
  <si>
    <t>N</t>
  </si>
  <si>
    <t>O</t>
  </si>
  <si>
    <t xml:space="preserve">P </t>
  </si>
  <si>
    <t>P</t>
  </si>
  <si>
    <t>OD totals</t>
  </si>
  <si>
    <t xml:space="preserve">Metrics </t>
  </si>
  <si>
    <t>Summary results</t>
  </si>
  <si>
    <t xml:space="preserve">Number </t>
  </si>
  <si>
    <t xml:space="preserve">Percent </t>
  </si>
  <si>
    <t>Reporting Timeliness Assessment Tool</t>
  </si>
  <si>
    <t xml:space="preserve">OD supervisors checklist for assessment of reporting timeliness </t>
  </si>
  <si>
    <t>Actual number of monthly reports received by OD during the year</t>
  </si>
  <si>
    <t>Total number of monthly reports received by OD by submission deadline</t>
  </si>
  <si>
    <t xml:space="preserve"> C</t>
  </si>
  <si>
    <t xml:space="preserve">F </t>
  </si>
  <si>
    <t>OD Totals</t>
  </si>
  <si>
    <t>Metrics</t>
  </si>
  <si>
    <t>Summary Results</t>
  </si>
  <si>
    <t>Number</t>
  </si>
  <si>
    <t>Percent</t>
  </si>
  <si>
    <t xml:space="preserve">Total health centres </t>
  </si>
  <si>
    <t>OD TB supervisor checklist for data accuracy check</t>
  </si>
  <si>
    <t>Name of health centre</t>
  </si>
  <si>
    <t>Data reported in the monthly report</t>
  </si>
  <si>
    <t>Figure recounted from the TB register</t>
  </si>
  <si>
    <t>Verification Factor</t>
  </si>
  <si>
    <t>VF &lt; 0.90</t>
  </si>
  <si>
    <t>VF &gt; 1.10</t>
  </si>
  <si>
    <t xml:space="preserve">VF = 1.0 (within +/- 10%) </t>
  </si>
  <si>
    <t xml:space="preserve"> VF = C/B</t>
  </si>
  <si>
    <t>(over-reporting)</t>
  </si>
  <si>
    <t>(under-reporting)</t>
  </si>
  <si>
    <t>(Exactly matches the reported data)</t>
  </si>
  <si>
    <t>OD TB Supervisor Checklist for Internal Consistency Over Time</t>
  </si>
  <si>
    <t>Preceding Months (Specify below)</t>
  </si>
  <si>
    <t>Current month (Specify below)</t>
  </si>
  <si>
    <t>Average of preceding 12 months in 2020 
G = (A+B+C+D+E+F+G+I+J+K+L)/12</t>
  </si>
  <si>
    <t xml:space="preserve">Percentage </t>
  </si>
  <si>
    <t>Color coding</t>
  </si>
  <si>
    <t xml:space="preserve">75-90% </t>
  </si>
  <si>
    <t>Below 75 %</t>
  </si>
  <si>
    <t>Tuberculosis Data Quality Checklist
Guide for Operational District TB Supervisor</t>
  </si>
  <si>
    <t>Completeness rate</t>
  </si>
  <si>
    <t>Total expected no. of values for the indicator</t>
  </si>
  <si>
    <t>Total actual no. of non- missing values for the given indicator</t>
  </si>
  <si>
    <t>Ratio of current month to the average of preceding 12 months 
(O = M/N)</t>
  </si>
  <si>
    <t>password123</t>
  </si>
  <si>
    <t>Monthly reports received by OD by the report submission deadline</t>
  </si>
  <si>
    <t>% Difference between health centre ratio and OD ratio
[O (health centre) -  O (OD)] / O (OD) X 100</t>
  </si>
  <si>
    <t>Report submission timeliness rate (P = O / B*100)</t>
  </si>
  <si>
    <t xml:space="preserve">No. of OD Completing the Reported Indicator Data </t>
  </si>
  <si>
    <t>Percentage</t>
  </si>
  <si>
    <t xml:space="preserve">Reporting completeness </t>
  </si>
  <si>
    <t xml:space="preserve">OD timeliness rate </t>
  </si>
  <si>
    <t>Number of OD</t>
  </si>
  <si>
    <t>Data Quality Review Dashboard</t>
  </si>
  <si>
    <t>Korng Pisey Data Quality Check</t>
  </si>
  <si>
    <t>វាលអង្គពពេល</t>
  </si>
  <si>
    <t>ពោធិ៍មាស</t>
  </si>
  <si>
    <t>និទាន</t>
  </si>
  <si>
    <t>ស្វាយចចប</t>
  </si>
  <si>
    <t>កក់ព្រះខែ</t>
  </si>
  <si>
    <t>ពោធិ៍ចំរើន</t>
  </si>
  <si>
    <t>ព្រៃញាតិ</t>
  </si>
  <si>
    <t>ពោធិ៍អង្រ្កង</t>
  </si>
  <si>
    <t xml:space="preserve">Number and percent of HF with timeliness rate 75% or below  </t>
  </si>
  <si>
    <t>Number and percent of HF with reporting completeness rate between 75% - 99%</t>
  </si>
  <si>
    <t>Number and percent of HF with 100% reporting timeliness</t>
  </si>
  <si>
    <t>Number and percent of HF more 100% reporting timeliness</t>
  </si>
  <si>
    <t>Names of health facility</t>
  </si>
  <si>
    <t>Name of health facility</t>
  </si>
  <si>
    <t>Enter the number of monthly reports received by OD from the health facility</t>
  </si>
  <si>
    <t>Enter the number of monthly Indicator report received by OD from the health facility</t>
  </si>
  <si>
    <t xml:space="preserve">Name of health facility </t>
  </si>
  <si>
    <t>Total number of health facilities over-reporting</t>
  </si>
  <si>
    <t>Total number of health facilities under-reporting</t>
  </si>
  <si>
    <t>Total number of health facilities exactly matching</t>
  </si>
  <si>
    <t>Name of health facilities</t>
  </si>
  <si>
    <t>Names of health facilities</t>
  </si>
  <si>
    <t>HFs with reporting completeness rate between 75% - 90%</t>
  </si>
  <si>
    <t>HFs with reporting completeness rate below 75%</t>
  </si>
  <si>
    <t>HFs with reporting completeness rate 100%</t>
  </si>
  <si>
    <t>HFs with reporting completeness rate more than 100 %</t>
  </si>
  <si>
    <t xml:space="preserve">HFs with timeliness rate 75% or below  </t>
  </si>
  <si>
    <t>HFs with reporting completeness rate between 75% - 99%</t>
  </si>
  <si>
    <t>HFs with 100% reporting timeliness</t>
  </si>
  <si>
    <t>Number and percent of HF more than 100% reporting timeliness</t>
  </si>
  <si>
    <t>No. of HFS with completeness rate below 90 %</t>
  </si>
  <si>
    <t>No.  of HFs with 100 % expected results</t>
  </si>
  <si>
    <t>No. of HFs between 91-99 %</t>
  </si>
  <si>
    <t>No. of HFs  with reporting completeness rate more than 100 %</t>
  </si>
  <si>
    <t>HFs with at 33% or more difference between the HF and operational district ratio</t>
  </si>
  <si>
    <t>HFs with at less than 33% difference between the HFs and operational district ratio</t>
  </si>
  <si>
    <t>Number of HFs with Data Accuracy Verification</t>
  </si>
  <si>
    <t>HFs with at 33% or more difference between the HFs and operational district ratio</t>
  </si>
  <si>
    <t>Number of health facilities with completeness rate below 90 %</t>
  </si>
  <si>
    <t>Number of health facilities with 100 % expected results</t>
  </si>
  <si>
    <t>Number of health facilities with reporting completeness rate more than 100 %</t>
  </si>
  <si>
    <t>Total number of health centres</t>
  </si>
  <si>
    <t>This publication was produced with the support of the United States Agency for International Development (USAID) under the terms of the TB Data, Impact Assessment and Communications Hub (TB DIAH) Associate Award No. 7200AA18LA00007. TB DIAH is implemented by the University of North Carolina at Chapel Hill, in partnership with John Snow, Inc. Views expressed are not necessarily those of USAID or the United States government. MS-22-214c TB</t>
  </si>
  <si>
    <r>
      <t xml:space="preserve">Introduction: 
</t>
    </r>
    <r>
      <rPr>
        <sz val="11"/>
        <color theme="1"/>
        <rFont val="Arial"/>
        <family val="2"/>
      </rPr>
      <t>The goal of the tuberculosis (TB) monitoring and evaluation (M&amp;E) system in Cambodia is to produce quality data that are used for TB surveillance; monitor progress toward the national TB program’s targets; and inform decisions on program planning, management, policymaking, and resource allocations. The data generated by the TB M&amp;E system need to be of high quality and credible so that decision makers at every level of the program can rely on the data and use them to optimize the coverage and quality of TB care services to end TB in the country.</t>
    </r>
  </si>
  <si>
    <r>
      <rPr>
        <b/>
        <sz val="11"/>
        <color theme="1"/>
        <rFont val="Arial"/>
        <family val="2"/>
      </rPr>
      <t xml:space="preserve">Purpose of the Tuberculosis Data Quality Checklist: 
</t>
    </r>
    <r>
      <rPr>
        <sz val="11"/>
        <color theme="1"/>
        <rFont val="Arial"/>
        <family val="2"/>
      </rPr>
      <t>This checklist, adapted from World Health Organization’s (WHO) Data Quality Review modules (see the Reference section at the end of this resource), is designed to facilitate routine and periodic data quality checks conducted through desk reviews and supervisory visits. The checklist will help systematically identify data quality problems across health facilities (health centers and referral hospitals) at the operational district (OD) level. The data quality checks may identify areas requiring improvement and corrective actions. 
The checklist is designed for TB supervisors at the OD level to conduct data quality checks on reporting completeness and timeliness, data accuracy, and internal consistency of reported data. Based on the findings summarized in the checklist, TB supervisors at the OD level will prepare summary reports based on the desk review and field level verification of the data received from health facilities, provide the necessary feedback to health facilities (HFs), and share the findings from the data quality checks with provincial TB supervisors.</t>
    </r>
  </si>
  <si>
    <r>
      <rPr>
        <b/>
        <sz val="11"/>
        <color theme="1"/>
        <rFont val="Arial"/>
        <family val="2"/>
      </rPr>
      <t>D. Verification of data accuracy:</t>
    </r>
    <r>
      <rPr>
        <sz val="11"/>
        <color theme="1"/>
        <rFont val="Arial"/>
        <family val="2"/>
      </rPr>
      <t xml:space="preserve"> 
The objective of data verification is to measure the extent to which data in source documents (e.g., TB patient registration book, TB patient treatment card) used by HFs have been accurately aggregated and reported to the OD level. This allows errors that occur in data reporting to be identified for specific indicators and provides an estimate of the facility’s degree of overreporting or underreporting. 
For data verification, data from source documents (e.g., TB patient registration book, TB patient treatment cards) are compared with data that are reported through the TB monthly reports (TB MIS) to determine the proportion of reported results that can be verified from the source documents. The values for selected indicators from specific reporting periods are recounted using the relevant source documents at HFs. This recounted value is then compared with the value initially reported to the OD level for the given reporting period. The ratio of the recounted value to the reported value is called the “verification factor” (VF) and constitutes a measure of the indicator’s accuracy</t>
    </r>
  </si>
  <si>
    <t>DQR Toolkit Guidelines</t>
  </si>
  <si>
    <t>Number and percent of HFs with availability of reporting rate between 75% - 90%</t>
  </si>
  <si>
    <t>Number and percent of HFs with availability of reporting rate below 75%</t>
  </si>
  <si>
    <t xml:space="preserve">Number and percent of HFs with availability of reporting rate 90-100% </t>
  </si>
  <si>
    <t>Number and percent of HFs with availability of reporting rate more than 100 %</t>
  </si>
  <si>
    <t>OD TB supervisor’s checklist for availability of Report</t>
  </si>
  <si>
    <t>1 means  report available 
0 means report not available</t>
  </si>
  <si>
    <r>
      <t xml:space="preserve">Operational Districts are marked in </t>
    </r>
    <r>
      <rPr>
        <b/>
        <sz val="11"/>
        <color rgb="FFFF0000"/>
        <rFont val="Arial"/>
        <family val="2"/>
      </rPr>
      <t>red</t>
    </r>
    <r>
      <rPr>
        <b/>
        <sz val="11"/>
        <color theme="1"/>
        <rFont val="Arial"/>
        <family val="2"/>
      </rPr>
      <t xml:space="preserve"> if 10% or more of their values are missing.</t>
    </r>
  </si>
  <si>
    <t>Number of TB notification</t>
  </si>
  <si>
    <t>Number of bacteriologically confirmed pulmonary TB cases</t>
  </si>
  <si>
    <t>Number of cases tested using GeneXpert</t>
  </si>
  <si>
    <t>Number of cases tested positive for rifampicin resistance</t>
  </si>
  <si>
    <t>Number of clinically diagnosed pulmonary TB cases</t>
  </si>
  <si>
    <t>Number of contacts who are initiated on TB preventive treatment</t>
  </si>
  <si>
    <t>Number of TB patients who are HIV positive</t>
  </si>
  <si>
    <t>Indicators used for data quality review:</t>
  </si>
  <si>
    <t xml:space="preserve">OD TB supervisor’s checklist for assessment of completeness of Indicator Data </t>
  </si>
  <si>
    <t>Only one indicator is used for completing this exercise to calculate the data accuracy check</t>
  </si>
  <si>
    <t>Only one indicator is used for completing this exercise to calculate the internal consistency over time</t>
  </si>
  <si>
    <t>Reporting availability Rate of HFs</t>
  </si>
  <si>
    <t>Reporting Timeliness of HFs</t>
  </si>
  <si>
    <t>OD reporting completeness rate for availability of report</t>
  </si>
  <si>
    <r>
      <rPr>
        <b/>
        <sz val="11"/>
        <color theme="1"/>
        <rFont val="Arial"/>
        <family val="2"/>
      </rPr>
      <t>B. Reporting Timeliness:</t>
    </r>
    <r>
      <rPr>
        <sz val="11"/>
        <color theme="1"/>
        <rFont val="Arial"/>
        <family val="2"/>
      </rPr>
      <t xml:space="preserve"> 
A national schedule specifies when monthly TB reports should be submitted to the next administrative level (as recommended by the National Center for Tuberculosis and Leprosy Control [CENAT]). Reports should be received by the end of the second week of the following month.
Reporting timeliness measures the number of reports that were received by the OD within the reporting deadline date compared to the total number of health facility reports received by the OD in a specific time period. A reporting timeliness rate of 100 percent at the OD level indicates that all the reports received by the OD during a specified period were received on time by the OD.</t>
    </r>
  </si>
  <si>
    <r>
      <rPr>
        <b/>
        <sz val="11"/>
        <color theme="1"/>
        <rFont val="Arial"/>
        <family val="2"/>
      </rPr>
      <t>C. Completeness of indicator data:</t>
    </r>
    <r>
      <rPr>
        <sz val="11"/>
        <color theme="1"/>
        <rFont val="Arial"/>
        <family val="2"/>
      </rPr>
      <t xml:space="preserve">
To measure completeness of indicator data, values of a specific indicator as reported are examined and is measured by examining the proportion of reports  in which no value is recorded (i.e., missing value) for the selected indicator in place of an expected indicator value. 
Note: Missing data should be clearly differentiated from true zero values in HF reports. A true zero value indicates that no reportable events occurred during the specified reporting period. A missing value indicates that reportable events occurred but were not in fact reported. 
At OD level, the number and percentage of health-facility reports in which no value are recorded (i.e., missing value) for a selected indicator, e.g., Number of TB Notifications, in place of an expected indicator value is assessed. 
In this form “1” means that the health facility (HF) report has no missing value for the particular indicator in the report for the month in question, and “0” means that the value for the specific indicator is missing in the report for the corresponding month.</t>
    </r>
  </si>
  <si>
    <r>
      <rPr>
        <b/>
        <sz val="11"/>
        <color theme="1"/>
        <rFont val="Arial"/>
        <family val="2"/>
      </rPr>
      <t>E. Internal consistency over time:</t>
    </r>
    <r>
      <rPr>
        <sz val="11"/>
        <color theme="1"/>
        <rFont val="Arial"/>
        <family val="2"/>
      </rPr>
      <t xml:space="preserve"> 
Internal consistency of data relates to the coherence of the data being evaluated. Internal consistency examines the plausibility of reported data for selected indicators based on the history of reporting those indicators.
Internal consistency over time (based on the history of reporting of the same indicator) is examined by comparing the value of a variable/indicator with the value of the same variable at earlier time periods. The trend of values for a given indicator/variable is evaluated to determine whether the reported value is extreme in relation to other values reported during the year or over several months/years.
Usually, a cut-off is set to allow a certain range of variability of reported data that are expected to happen over the months. In general, if a HF has a ratio of the current month’s value for a given indicator to the average value of the preceding 12 months for the same indicator that is more than +/- 33 percent different from the OD ratio for the same indicator, then the HF’s report is flagged for further scrutiny.</t>
    </r>
  </si>
  <si>
    <t>1 means monthly report received by OD by submission deadline</t>
  </si>
  <si>
    <t xml:space="preserve">0 means monthly report submitted after the deadline passed. </t>
  </si>
  <si>
    <t>Column B: Enter the value of the selected indicator from the monthly report
Column C: Enter the value of the selected indicator as recounted from the TB Register for the corresponding month</t>
  </si>
  <si>
    <t>OD TB supervisor’s checklist for availability of health facility reports</t>
  </si>
  <si>
    <t>Reporting availability rate (%) (P=O/N*100)</t>
  </si>
  <si>
    <t xml:space="preserve">OD TB supervisor’s checklist for assessment of Reporting Completeness Rate  </t>
  </si>
  <si>
    <t>Average of preceding 12 months in 2022 
G = (A+B+C+D+E+F+G+I+J+K+L)/12</t>
  </si>
  <si>
    <t>Current month (Specify below) 2023</t>
  </si>
  <si>
    <t>Ratio of current month to the average of preceding 12 months (O=M/N)</t>
  </si>
  <si>
    <t>Number of health facilities between 91-99 %</t>
  </si>
  <si>
    <r>
      <rPr>
        <b/>
        <sz val="11"/>
        <color theme="1"/>
        <rFont val="Arial"/>
        <family val="2"/>
      </rPr>
      <t xml:space="preserve">Data quality dimensions covered by the checklist:
</t>
    </r>
    <r>
      <rPr>
        <sz val="11"/>
        <color theme="1"/>
        <rFont val="Arial"/>
        <family val="2"/>
      </rPr>
      <t>A. Report availability 
B. Reporting timeliness
C. Completeness of indicator data
D. Verification of data accuracy
E. Internal consistency over time</t>
    </r>
  </si>
  <si>
    <t>HC with at +/- 33% or more difference between the HFs and operational district ratio</t>
  </si>
  <si>
    <t>HC with at less than +/- 33% difference between the HFs and operational district ratio</t>
  </si>
  <si>
    <t>Total number of Health Facilities</t>
  </si>
  <si>
    <t>Choose the Indicator from the drop-down menu that is used for Internal consistency over time</t>
  </si>
  <si>
    <t>Choose the Indicator from the drop-down menu that is used for completeness of reported indicator data</t>
  </si>
  <si>
    <t>Choose the Indicator from the drop-down menu that is used for verification for data accuracy check</t>
  </si>
  <si>
    <t>1 means report contains the value of the specific indicator being assessed
0 means no value of the specified indicator is reported in the monthly report</t>
  </si>
  <si>
    <t xml:space="preserve">Total number  of  Health Facilities </t>
  </si>
  <si>
    <r>
      <rPr>
        <b/>
        <sz val="11"/>
        <color theme="1"/>
        <rFont val="Arial"/>
        <family val="2"/>
      </rPr>
      <t xml:space="preserve">A. Report Availability: 
</t>
    </r>
    <r>
      <rPr>
        <sz val="11"/>
        <color theme="1"/>
        <rFont val="Arial"/>
        <family val="2"/>
      </rPr>
      <t>This measures the number of reports that were received by the administrative unit compared to the total number of expected reports in a specific time period (usually one year). A completeness rate of 100 percent at the OD level indicates that the OD received reports from all HFs under its administration.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</si>
</sst>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5" x14ac:knownFonts="1">
    <font>
      <sz val="11"/>
      <color theme="1"/>
      <name val="Calibri"/>
      <family val="2"/>
      <scheme val="minor"/>
    </font>
    <font>
      <sz val="11"/>
      <color theme="1"/>
      <name val="Calibri"/>
      <family val="2"/>
      <scheme val="minor"/>
    </font>
    <font>
      <b/>
      <sz val="11"/>
      <color theme="1"/>
      <name val="Calibri"/>
      <family val="2"/>
      <scheme val="minor"/>
    </font>
    <font>
      <b/>
      <sz val="11"/>
      <color rgb="FF00B0F0"/>
      <name val="Arial"/>
      <family val="2"/>
    </font>
    <font>
      <b/>
      <sz val="11"/>
      <color rgb="FFFF0000"/>
      <name val="Calibri"/>
      <family val="2"/>
      <scheme val="minor"/>
    </font>
    <font>
      <b/>
      <sz val="11"/>
      <color rgb="FF00B050"/>
      <name val="Calibri"/>
      <family val="2"/>
      <scheme val="minor"/>
    </font>
    <font>
      <b/>
      <sz val="11"/>
      <color rgb="FF00B0F0"/>
      <name val="Calibri"/>
      <family val="2"/>
      <scheme val="minor"/>
    </font>
    <font>
      <b/>
      <sz val="10"/>
      <color theme="1"/>
      <name val="Arial"/>
      <family val="2"/>
    </font>
    <font>
      <b/>
      <sz val="10"/>
      <color theme="0"/>
      <name val="Arial"/>
      <family val="2"/>
    </font>
    <font>
      <b/>
      <sz val="14"/>
      <color theme="1"/>
      <name val="Arial"/>
      <family val="2"/>
    </font>
    <font>
      <sz val="10"/>
      <color theme="1"/>
      <name val="Arial"/>
      <family val="2"/>
    </font>
    <font>
      <b/>
      <sz val="10"/>
      <color rgb="FFFF0000"/>
      <name val="Arial"/>
      <family val="2"/>
    </font>
    <font>
      <b/>
      <sz val="10"/>
      <color rgb="FF00B050"/>
      <name val="Arial"/>
      <family val="2"/>
    </font>
    <font>
      <b/>
      <sz val="12"/>
      <color theme="1"/>
      <name val="Calibri"/>
      <family val="2"/>
      <scheme val="minor"/>
    </font>
    <font>
      <b/>
      <sz val="10"/>
      <color rgb="FF221E1F"/>
      <name val="Arial"/>
      <family val="2"/>
    </font>
    <font>
      <b/>
      <sz val="20"/>
      <color theme="1"/>
      <name val="Calibri"/>
      <family val="2"/>
      <scheme val="minor"/>
    </font>
    <font>
      <u/>
      <sz val="11"/>
      <color theme="10"/>
      <name val="Calibri"/>
      <family val="2"/>
      <scheme val="minor"/>
    </font>
    <font>
      <sz val="11"/>
      <color rgb="FFFF0000"/>
      <name val="Calibri"/>
      <family val="2"/>
      <scheme val="minor"/>
    </font>
    <font>
      <sz val="8"/>
      <name val="Calibri"/>
      <family val="2"/>
      <scheme val="minor"/>
    </font>
    <font>
      <sz val="11"/>
      <color theme="5"/>
      <name val="Calibri"/>
      <family val="2"/>
      <scheme val="minor"/>
    </font>
    <font>
      <b/>
      <sz val="11"/>
      <color theme="1"/>
      <name val="Arial"/>
      <family val="2"/>
    </font>
    <font>
      <b/>
      <sz val="11"/>
      <color theme="0"/>
      <name val="Arial"/>
      <family val="2"/>
    </font>
    <font>
      <b/>
      <sz val="11"/>
      <color rgb="FFFFFFFF"/>
      <name val="Arial"/>
      <family val="2"/>
    </font>
    <font>
      <sz val="11"/>
      <color theme="1"/>
      <name val="Arial"/>
      <family val="2"/>
    </font>
    <font>
      <sz val="11"/>
      <color rgb="FF006100"/>
      <name val="Georgia"/>
      <family val="2"/>
    </font>
    <font>
      <sz val="11"/>
      <color rgb="FF9C5700"/>
      <name val="Georgia"/>
      <family val="2"/>
    </font>
    <font>
      <sz val="11"/>
      <color rgb="FF00B0F0"/>
      <name val="Calibri"/>
      <family val="2"/>
      <scheme val="minor"/>
    </font>
    <font>
      <sz val="11"/>
      <color rgb="FF00B050"/>
      <name val="Calibri"/>
      <family val="2"/>
      <scheme val="minor"/>
    </font>
    <font>
      <sz val="10"/>
      <color rgb="FF00B0F0"/>
      <name val="Arial"/>
      <family val="2"/>
    </font>
    <font>
      <sz val="10"/>
      <color rgb="FFFF0000"/>
      <name val="Arial"/>
      <family val="2"/>
    </font>
    <font>
      <sz val="10"/>
      <color rgb="FF00B050"/>
      <name val="Arial"/>
      <family val="2"/>
    </font>
    <font>
      <sz val="10"/>
      <color theme="5"/>
      <name val="Arial"/>
      <family val="2"/>
    </font>
    <font>
      <sz val="11"/>
      <color rgb="FFFFC000"/>
      <name val="Calibri"/>
      <family val="2"/>
      <scheme val="minor"/>
    </font>
    <font>
      <sz val="12"/>
      <color rgb="FFFFC000"/>
      <name val="Calibri"/>
      <family val="2"/>
      <scheme val="minor"/>
    </font>
    <font>
      <b/>
      <sz val="11"/>
      <color rgb="FFFF0000"/>
      <name val="Arial"/>
      <family val="2"/>
    </font>
    <font>
      <sz val="11"/>
      <name val="Arial"/>
      <family val="2"/>
    </font>
    <font>
      <b/>
      <sz val="11"/>
      <color rgb="FF00B050"/>
      <name val="Arial"/>
      <family val="2"/>
    </font>
    <font>
      <u/>
      <sz val="11"/>
      <color theme="10"/>
      <name val="Arial"/>
      <family val="2"/>
    </font>
    <font>
      <sz val="11"/>
      <color rgb="FFFF0000"/>
      <name val="Arial"/>
      <family val="2"/>
    </font>
    <font>
      <b/>
      <sz val="9"/>
      <color theme="1"/>
      <name val="Arial"/>
      <family val="2"/>
    </font>
    <font>
      <sz val="16"/>
      <color rgb="FF000000"/>
      <name val="Calibri"/>
      <family val="2"/>
      <scheme val="minor"/>
    </font>
    <font>
      <sz val="8"/>
      <color rgb="FF000000"/>
      <name val="Calibri"/>
      <family val="2"/>
      <scheme val="minor"/>
    </font>
    <font>
      <sz val="10"/>
      <color rgb="FF000000"/>
      <name val="Arial"/>
      <family val="2"/>
    </font>
    <font>
      <b/>
      <sz val="11"/>
      <color theme="5"/>
      <name val="Arial"/>
      <family val="2"/>
    </font>
    <font>
      <sz val="11"/>
      <color rgb="FF006100"/>
      <name val="Arial"/>
      <family val="2"/>
    </font>
    <font>
      <sz val="20"/>
      <color theme="1"/>
      <name val="Arial"/>
      <family val="2"/>
    </font>
    <font>
      <b/>
      <sz val="11"/>
      <color rgb="FF006100"/>
      <name val="Arial"/>
      <family val="2"/>
    </font>
    <font>
      <sz val="11"/>
      <color rgb="FF00B050"/>
      <name val="Arial"/>
      <family val="2"/>
    </font>
    <font>
      <sz val="11"/>
      <color rgb="FF00B0F0"/>
      <name val="Arial"/>
      <family val="2"/>
    </font>
    <font>
      <sz val="11"/>
      <color theme="5"/>
      <name val="Arial"/>
      <family val="2"/>
    </font>
    <font>
      <b/>
      <sz val="10"/>
      <color theme="1"/>
      <name val="Calibri"/>
      <family val="2"/>
      <scheme val="minor"/>
    </font>
    <font>
      <sz val="7"/>
      <color rgb="FF202124"/>
      <name val="Roboto"/>
    </font>
    <font>
      <sz val="7"/>
      <color rgb="FF454545"/>
      <name val="Courier New"/>
      <family val="3"/>
    </font>
    <font>
      <b/>
      <sz val="11"/>
      <color theme="0"/>
      <name val="Calibri"/>
      <family val="2"/>
      <scheme val="minor"/>
    </font>
    <font>
      <u/>
      <sz val="11"/>
      <color theme="0"/>
      <name val="Calibri"/>
      <family val="2"/>
      <scheme val="minor"/>
    </font>
  </fonts>
  <fills count="26">
    <fill>
      <patternFill patternType="none"/>
    </fill>
    <fill>
      <patternFill patternType="gray125"/>
    </fill>
    <fill>
      <patternFill patternType="solid">
        <fgColor theme="5" tint="0.39997558519241921"/>
        <bgColor indexed="64"/>
      </patternFill>
    </fill>
    <fill>
      <patternFill patternType="solid">
        <fgColor theme="4" tint="0.79998168889431442"/>
        <bgColor indexed="64"/>
      </patternFill>
    </fill>
    <fill>
      <patternFill patternType="solid">
        <fgColor rgb="FFFF0000"/>
        <bgColor indexed="64"/>
      </patternFill>
    </fill>
    <fill>
      <patternFill patternType="solid">
        <fgColor theme="9" tint="0.79998168889431442"/>
        <bgColor indexed="64"/>
      </patternFill>
    </fill>
    <fill>
      <patternFill patternType="solid">
        <fgColor rgb="FF76923C"/>
        <bgColor indexed="64"/>
      </patternFill>
    </fill>
    <fill>
      <patternFill patternType="solid">
        <fgColor rgb="FFD6E3BC"/>
        <bgColor indexed="64"/>
      </patternFill>
    </fill>
    <fill>
      <patternFill patternType="solid">
        <fgColor theme="9" tint="0.59999389629810485"/>
        <bgColor indexed="64"/>
      </patternFill>
    </fill>
    <fill>
      <patternFill patternType="solid">
        <fgColor rgb="FFFFFFFF"/>
        <bgColor indexed="64"/>
      </patternFill>
    </fill>
    <fill>
      <patternFill patternType="solid">
        <fgColor rgb="FF00B0F0"/>
        <bgColor indexed="64"/>
      </patternFill>
    </fill>
    <fill>
      <patternFill patternType="solid">
        <fgColor rgb="FF00B050"/>
        <bgColor indexed="64"/>
      </patternFill>
    </fill>
    <fill>
      <patternFill patternType="solid">
        <fgColor theme="7" tint="0.59999389629810485"/>
        <bgColor indexed="64"/>
      </patternFill>
    </fill>
    <fill>
      <patternFill patternType="solid">
        <fgColor theme="1"/>
        <bgColor indexed="64"/>
      </patternFill>
    </fill>
    <fill>
      <patternFill patternType="solid">
        <fgColor theme="7" tint="0.79998168889431442"/>
        <bgColor indexed="64"/>
      </patternFill>
    </fill>
    <fill>
      <patternFill patternType="solid">
        <fgColor theme="5"/>
        <bgColor indexed="64"/>
      </patternFill>
    </fill>
    <fill>
      <patternFill patternType="solid">
        <fgColor rgb="FF92D050"/>
        <bgColor indexed="64"/>
      </patternFill>
    </fill>
    <fill>
      <patternFill patternType="solid">
        <fgColor theme="8" tint="0.39997558519241921"/>
        <bgColor indexed="64"/>
      </patternFill>
    </fill>
    <fill>
      <patternFill patternType="solid">
        <fgColor theme="4" tint="0.39997558519241921"/>
        <bgColor indexed="64"/>
      </patternFill>
    </fill>
    <fill>
      <patternFill patternType="solid">
        <fgColor rgb="FFC6EFCE"/>
      </patternFill>
    </fill>
    <fill>
      <patternFill patternType="solid">
        <fgColor rgb="FFFFEB9C"/>
      </patternFill>
    </fill>
    <fill>
      <patternFill patternType="solid">
        <fgColor rgb="FFBDD6EE"/>
        <bgColor indexed="64"/>
      </patternFill>
    </fill>
    <fill>
      <patternFill patternType="solid">
        <fgColor rgb="FFDEEAF6"/>
        <bgColor indexed="64"/>
      </patternFill>
    </fill>
    <fill>
      <patternFill patternType="solid">
        <fgColor theme="0"/>
        <bgColor indexed="64"/>
      </patternFill>
    </fill>
    <fill>
      <patternFill patternType="solid">
        <fgColor rgb="FF69BC9E"/>
        <bgColor indexed="64"/>
      </patternFill>
    </fill>
    <fill>
      <patternFill patternType="solid">
        <fgColor theme="8" tint="-0.249977111117893"/>
        <bgColor indexed="64"/>
      </patternFill>
    </fill>
  </fills>
  <borders count="52">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medium">
        <color rgb="FF000000"/>
      </left>
      <right style="medium">
        <color rgb="FFCCCCCC"/>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theme="4" tint="0.39997558519241921"/>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16" fillId="0" borderId="0" applyNumberFormat="0" applyFill="0" applyBorder="0" applyAlignment="0" applyProtection="0"/>
    <xf numFmtId="0" fontId="24" fillId="19" borderId="0" applyNumberFormat="0" applyBorder="0" applyAlignment="0" applyProtection="0"/>
    <xf numFmtId="0" fontId="25" fillId="20" borderId="0" applyNumberFormat="0" applyBorder="0" applyAlignment="0" applyProtection="0"/>
  </cellStyleXfs>
  <cellXfs count="333">
    <xf numFmtId="0" fontId="0" fillId="0" borderId="0" xfId="0"/>
    <xf numFmtId="0" fontId="7" fillId="9" borderId="17" xfId="0" applyFont="1" applyFill="1" applyBorder="1" applyAlignment="1">
      <alignment horizontal="center" vertical="center" wrapText="1"/>
    </xf>
    <xf numFmtId="0" fontId="7" fillId="9" borderId="15" xfId="0" applyFont="1" applyFill="1" applyBorder="1" applyAlignment="1">
      <alignment horizontal="center" vertical="center" wrapText="1"/>
    </xf>
    <xf numFmtId="0" fontId="7" fillId="3" borderId="15" xfId="0" applyFont="1" applyFill="1" applyBorder="1" applyAlignment="1">
      <alignment horizontal="center" vertical="center" wrapText="1"/>
    </xf>
    <xf numFmtId="0" fontId="8" fillId="4" borderId="9" xfId="0" applyFont="1" applyFill="1" applyBorder="1" applyAlignment="1">
      <alignment vertical="center" wrapText="1"/>
    </xf>
    <xf numFmtId="0" fontId="7" fillId="9" borderId="14" xfId="0" applyFont="1" applyFill="1" applyBorder="1" applyAlignment="1">
      <alignment vertical="center" wrapText="1"/>
    </xf>
    <xf numFmtId="0" fontId="7" fillId="9" borderId="24" xfId="0" applyFont="1" applyFill="1" applyBorder="1" applyAlignment="1">
      <alignment vertical="center" wrapText="1"/>
    </xf>
    <xf numFmtId="0" fontId="2" fillId="0" borderId="0" xfId="0" applyFont="1"/>
    <xf numFmtId="1" fontId="2" fillId="0" borderId="30" xfId="0" applyNumberFormat="1" applyFont="1" applyBorder="1" applyAlignment="1">
      <alignment horizontal="center"/>
    </xf>
    <xf numFmtId="0" fontId="2" fillId="0" borderId="30" xfId="0" applyFont="1" applyBorder="1" applyAlignment="1">
      <alignment horizontal="center"/>
    </xf>
    <xf numFmtId="9" fontId="5" fillId="0" borderId="18" xfId="0" applyNumberFormat="1" applyFont="1" applyBorder="1"/>
    <xf numFmtId="0" fontId="6" fillId="0" borderId="18" xfId="0" applyFont="1" applyBorder="1" applyAlignment="1">
      <alignment horizontal="right"/>
    </xf>
    <xf numFmtId="0" fontId="4" fillId="0" borderId="17" xfId="0" applyFont="1" applyBorder="1" applyAlignment="1">
      <alignment horizontal="right"/>
    </xf>
    <xf numFmtId="0" fontId="7" fillId="0" borderId="5" xfId="0" applyFont="1" applyBorder="1" applyAlignment="1">
      <alignment horizontal="center" vertical="center" wrapText="1"/>
    </xf>
    <xf numFmtId="1" fontId="7" fillId="0" borderId="5" xfId="0" applyNumberFormat="1" applyFont="1" applyBorder="1" applyAlignment="1">
      <alignment horizontal="center" vertical="center" wrapText="1"/>
    </xf>
    <xf numFmtId="0" fontId="7" fillId="0" borderId="5" xfId="0" applyFont="1" applyBorder="1" applyAlignment="1">
      <alignment vertical="center" wrapText="1"/>
    </xf>
    <xf numFmtId="1" fontId="7" fillId="13" borderId="5" xfId="0" applyNumberFormat="1" applyFont="1" applyFill="1" applyBorder="1" applyAlignment="1">
      <alignment horizontal="center" vertical="center" wrapText="1"/>
    </xf>
    <xf numFmtId="0" fontId="7" fillId="14" borderId="5" xfId="0" applyFont="1" applyFill="1" applyBorder="1" applyAlignment="1">
      <alignment horizontal="center" vertical="center" wrapText="1"/>
    </xf>
    <xf numFmtId="1" fontId="7" fillId="0" borderId="5" xfId="0" applyNumberFormat="1" applyFont="1" applyBorder="1" applyAlignment="1">
      <alignment horizontal="center" vertical="center"/>
    </xf>
    <xf numFmtId="0" fontId="20" fillId="0" borderId="5" xfId="0" applyFont="1" applyBorder="1" applyAlignment="1">
      <alignment horizontal="center" vertical="center" wrapText="1"/>
    </xf>
    <xf numFmtId="0" fontId="20" fillId="8" borderId="5" xfId="0" applyFont="1" applyFill="1" applyBorder="1" applyAlignment="1">
      <alignment vertical="center" wrapText="1"/>
    </xf>
    <xf numFmtId="1" fontId="21" fillId="0" borderId="5" xfId="0" applyNumberFormat="1" applyFont="1" applyBorder="1" applyAlignment="1">
      <alignment horizontal="center" vertical="center" wrapText="1"/>
    </xf>
    <xf numFmtId="1" fontId="20" fillId="0" borderId="5" xfId="0" applyNumberFormat="1" applyFont="1" applyBorder="1" applyAlignment="1">
      <alignment horizontal="center" vertical="center" wrapText="1"/>
    </xf>
    <xf numFmtId="0" fontId="2" fillId="0" borderId="16" xfId="0" applyFont="1" applyBorder="1" applyAlignment="1">
      <alignment horizontal="right"/>
    </xf>
    <xf numFmtId="0" fontId="23" fillId="5" borderId="5" xfId="0" applyFont="1" applyFill="1" applyBorder="1" applyAlignment="1">
      <alignment horizontal="center" vertical="center" wrapText="1"/>
    </xf>
    <xf numFmtId="0" fontId="23" fillId="0" borderId="5" xfId="0" applyFont="1" applyBorder="1" applyAlignment="1">
      <alignment horizontal="center" vertical="center" wrapText="1"/>
    </xf>
    <xf numFmtId="0" fontId="23" fillId="3" borderId="5" xfId="0" applyFont="1" applyFill="1" applyBorder="1" applyAlignment="1">
      <alignment horizontal="center" vertical="center" wrapText="1"/>
    </xf>
    <xf numFmtId="0" fontId="23" fillId="8" borderId="5" xfId="0" applyFont="1" applyFill="1" applyBorder="1" applyAlignment="1">
      <alignment horizontal="center" vertical="center" wrapText="1"/>
    </xf>
    <xf numFmtId="1" fontId="23" fillId="8" borderId="5" xfId="0" applyNumberFormat="1" applyFont="1" applyFill="1" applyBorder="1" applyAlignment="1">
      <alignment horizontal="center" vertical="center" wrapText="1"/>
    </xf>
    <xf numFmtId="0" fontId="7" fillId="15" borderId="29" xfId="0" applyFont="1" applyFill="1" applyBorder="1" applyAlignment="1">
      <alignment vertical="center"/>
    </xf>
    <xf numFmtId="1" fontId="7" fillId="0" borderId="30" xfId="0" applyNumberFormat="1" applyFont="1" applyBorder="1" applyAlignment="1">
      <alignment horizontal="center" vertical="center"/>
    </xf>
    <xf numFmtId="1" fontId="14" fillId="0" borderId="31" xfId="0" applyNumberFormat="1" applyFont="1" applyBorder="1" applyAlignment="1">
      <alignment horizontal="center" vertical="center"/>
    </xf>
    <xf numFmtId="0" fontId="2" fillId="17" borderId="19" xfId="0" applyFont="1" applyFill="1" applyBorder="1"/>
    <xf numFmtId="0" fontId="13" fillId="16" borderId="29" xfId="0" applyFont="1" applyFill="1" applyBorder="1" applyAlignment="1">
      <alignment vertical="center"/>
    </xf>
    <xf numFmtId="1" fontId="7" fillId="21" borderId="36" xfId="0" applyNumberFormat="1" applyFont="1" applyFill="1" applyBorder="1" applyAlignment="1">
      <alignment horizontal="center" vertical="center" wrapText="1"/>
    </xf>
    <xf numFmtId="1" fontId="7" fillId="22" borderId="39" xfId="0" applyNumberFormat="1" applyFont="1" applyFill="1" applyBorder="1" applyAlignment="1">
      <alignment horizontal="center" vertical="center" wrapText="1"/>
    </xf>
    <xf numFmtId="0" fontId="10" fillId="15" borderId="1" xfId="0" applyFont="1" applyFill="1" applyBorder="1" applyAlignment="1">
      <alignment vertical="center"/>
    </xf>
    <xf numFmtId="0" fontId="13" fillId="16" borderId="1" xfId="0" applyFont="1" applyFill="1" applyBorder="1" applyAlignment="1">
      <alignment vertical="center"/>
    </xf>
    <xf numFmtId="0" fontId="0" fillId="17" borderId="0" xfId="0" applyFill="1"/>
    <xf numFmtId="0" fontId="25" fillId="20" borderId="5" xfId="4" applyBorder="1"/>
    <xf numFmtId="1" fontId="25" fillId="20" borderId="5" xfId="4" applyNumberFormat="1" applyBorder="1" applyAlignment="1">
      <alignment horizontal="center"/>
    </xf>
    <xf numFmtId="0" fontId="24" fillId="23" borderId="0" xfId="3" applyFill="1" applyBorder="1" applyAlignment="1"/>
    <xf numFmtId="0" fontId="24" fillId="23" borderId="0" xfId="3" applyFill="1" applyBorder="1" applyAlignment="1">
      <alignment horizontal="left" vertical="center"/>
    </xf>
    <xf numFmtId="1" fontId="24" fillId="23" borderId="0" xfId="3" applyNumberFormat="1" applyFill="1" applyBorder="1" applyAlignment="1">
      <alignment horizontal="center" vertical="center"/>
    </xf>
    <xf numFmtId="0" fontId="22" fillId="6" borderId="5" xfId="0" applyFont="1" applyFill="1" applyBorder="1" applyAlignment="1">
      <alignment horizontal="center" vertical="center" wrapText="1"/>
    </xf>
    <xf numFmtId="1" fontId="23" fillId="0" borderId="5" xfId="0" applyNumberFormat="1" applyFont="1" applyBorder="1" applyAlignment="1">
      <alignment horizontal="center" vertical="center" wrapText="1"/>
    </xf>
    <xf numFmtId="0" fontId="26" fillId="0" borderId="4" xfId="0" applyFont="1" applyBorder="1"/>
    <xf numFmtId="0" fontId="28" fillId="0" borderId="4" xfId="0" applyFont="1" applyBorder="1" applyAlignment="1">
      <alignment vertical="center"/>
    </xf>
    <xf numFmtId="0" fontId="29" fillId="21" borderId="37" xfId="0" applyFont="1" applyFill="1" applyBorder="1" applyAlignment="1">
      <alignment vertical="center" wrapText="1"/>
    </xf>
    <xf numFmtId="0" fontId="30" fillId="22" borderId="38" xfId="0" applyFont="1" applyFill="1" applyBorder="1" applyAlignment="1">
      <alignment vertical="center" wrapText="1"/>
    </xf>
    <xf numFmtId="0" fontId="17" fillId="0" borderId="4" xfId="0" applyFont="1" applyBorder="1"/>
    <xf numFmtId="0" fontId="27" fillId="0" borderId="4" xfId="0" applyFont="1" applyBorder="1"/>
    <xf numFmtId="0" fontId="19" fillId="0" borderId="3" xfId="0" applyFont="1" applyBorder="1" applyAlignment="1">
      <alignment horizontal="left"/>
    </xf>
    <xf numFmtId="0" fontId="29" fillId="0" borderId="4" xfId="0" applyFont="1" applyBorder="1" applyAlignment="1">
      <alignment vertical="center"/>
    </xf>
    <xf numFmtId="0" fontId="30" fillId="0" borderId="8" xfId="0" applyFont="1" applyBorder="1" applyAlignment="1">
      <alignment vertical="center"/>
    </xf>
    <xf numFmtId="1" fontId="0" fillId="0" borderId="0" xfId="0" applyNumberFormat="1" applyAlignment="1">
      <alignment horizontal="center"/>
    </xf>
    <xf numFmtId="0" fontId="31" fillId="0" borderId="0" xfId="0" applyFont="1" applyAlignment="1">
      <alignment vertical="center" wrapText="1"/>
    </xf>
    <xf numFmtId="0" fontId="27" fillId="0" borderId="8" xfId="0" applyFont="1" applyBorder="1"/>
    <xf numFmtId="0" fontId="23" fillId="0" borderId="5" xfId="0" applyFont="1" applyBorder="1" applyAlignment="1">
      <alignment horizontal="left" vertical="center" wrapText="1"/>
    </xf>
    <xf numFmtId="0" fontId="32" fillId="0" borderId="0" xfId="0" applyFont="1"/>
    <xf numFmtId="0" fontId="32" fillId="3" borderId="0" xfId="0" applyFont="1" applyFill="1"/>
    <xf numFmtId="0" fontId="33" fillId="3" borderId="0" xfId="0" applyFont="1" applyFill="1"/>
    <xf numFmtId="0" fontId="0" fillId="3" borderId="0" xfId="0" applyFill="1"/>
    <xf numFmtId="0" fontId="7" fillId="2" borderId="5" xfId="0" applyFont="1" applyFill="1" applyBorder="1" applyAlignment="1">
      <alignment horizontal="center" vertical="center" wrapText="1"/>
    </xf>
    <xf numFmtId="0" fontId="10" fillId="2" borderId="5" xfId="0" applyFont="1" applyFill="1" applyBorder="1" applyAlignment="1">
      <alignment horizontal="center"/>
    </xf>
    <xf numFmtId="1" fontId="10" fillId="2" borderId="5" xfId="0" applyNumberFormat="1" applyFont="1" applyFill="1" applyBorder="1" applyAlignment="1">
      <alignment horizontal="center"/>
    </xf>
    <xf numFmtId="0" fontId="23" fillId="0" borderId="5" xfId="0" applyFont="1" applyBorder="1"/>
    <xf numFmtId="0" fontId="23" fillId="3" borderId="5" xfId="0" applyFont="1" applyFill="1" applyBorder="1" applyAlignment="1">
      <alignment horizontal="center"/>
    </xf>
    <xf numFmtId="0" fontId="23" fillId="0" borderId="5" xfId="0" applyFont="1" applyBorder="1" applyAlignment="1" applyProtection="1">
      <alignment horizontal="center"/>
      <protection locked="0" hidden="1"/>
    </xf>
    <xf numFmtId="1" fontId="23" fillId="0" borderId="5" xfId="0" applyNumberFormat="1" applyFont="1" applyBorder="1" applyAlignment="1" applyProtection="1">
      <alignment horizontal="center"/>
      <protection locked="0" hidden="1"/>
    </xf>
    <xf numFmtId="0" fontId="23" fillId="0" borderId="5" xfId="0" applyFont="1" applyBorder="1" applyAlignment="1">
      <alignment horizontal="center"/>
    </xf>
    <xf numFmtId="0" fontId="20" fillId="2" borderId="5" xfId="0" applyFont="1" applyFill="1" applyBorder="1" applyAlignment="1" applyProtection="1">
      <alignment horizontal="center"/>
      <protection locked="0" hidden="1"/>
    </xf>
    <xf numFmtId="1" fontId="20" fillId="2" borderId="5" xfId="0" applyNumberFormat="1" applyFont="1" applyFill="1" applyBorder="1" applyAlignment="1" applyProtection="1">
      <alignment horizontal="center"/>
      <protection locked="0" hidden="1"/>
    </xf>
    <xf numFmtId="1" fontId="35" fillId="0" borderId="5" xfId="0" applyNumberFormat="1" applyFont="1" applyBorder="1" applyAlignment="1" applyProtection="1">
      <alignment horizontal="center"/>
      <protection locked="0" hidden="1"/>
    </xf>
    <xf numFmtId="1" fontId="23" fillId="0" borderId="0" xfId="0" applyNumberFormat="1" applyFont="1" applyAlignment="1" applyProtection="1">
      <alignment horizontal="center"/>
      <protection locked="0" hidden="1"/>
    </xf>
    <xf numFmtId="1" fontId="23" fillId="0" borderId="0" xfId="0" applyNumberFormat="1" applyFont="1" applyProtection="1">
      <protection locked="0" hidden="1"/>
    </xf>
    <xf numFmtId="0" fontId="23" fillId="0" borderId="0" xfId="0" applyFont="1"/>
    <xf numFmtId="0" fontId="20" fillId="8" borderId="5" xfId="0" applyFont="1" applyFill="1" applyBorder="1" applyAlignment="1">
      <alignment horizontal="center" vertical="center" wrapText="1"/>
    </xf>
    <xf numFmtId="0" fontId="20" fillId="0" borderId="5" xfId="0" applyFont="1" applyBorder="1" applyAlignment="1">
      <alignment horizontal="center"/>
    </xf>
    <xf numFmtId="0" fontId="20" fillId="0" borderId="0" xfId="0" applyFont="1" applyAlignment="1">
      <alignment horizontal="center"/>
    </xf>
    <xf numFmtId="0" fontId="37" fillId="0" borderId="0" xfId="2" applyFont="1"/>
    <xf numFmtId="0" fontId="20" fillId="2" borderId="5" xfId="0" applyFont="1" applyFill="1" applyBorder="1" applyAlignment="1">
      <alignment horizontal="center" vertical="center" wrapText="1"/>
    </xf>
    <xf numFmtId="0" fontId="23" fillId="2" borderId="5" xfId="0" applyFont="1" applyFill="1" applyBorder="1" applyAlignment="1">
      <alignment horizontal="center"/>
    </xf>
    <xf numFmtId="0" fontId="23" fillId="0" borderId="5" xfId="0" applyFont="1" applyBorder="1" applyAlignment="1">
      <alignment horizontal="left"/>
    </xf>
    <xf numFmtId="1" fontId="23" fillId="0" borderId="5" xfId="0" applyNumberFormat="1" applyFont="1" applyBorder="1" applyAlignment="1">
      <alignment horizontal="center"/>
    </xf>
    <xf numFmtId="0" fontId="23" fillId="2" borderId="5" xfId="0" applyFont="1" applyFill="1" applyBorder="1" applyAlignment="1" applyProtection="1">
      <alignment horizontal="center"/>
      <protection locked="0" hidden="1"/>
    </xf>
    <xf numFmtId="1" fontId="20" fillId="0" borderId="0" xfId="0" applyNumberFormat="1" applyFont="1" applyAlignment="1" applyProtection="1">
      <alignment horizontal="center"/>
      <protection locked="0" hidden="1"/>
    </xf>
    <xf numFmtId="0" fontId="23" fillId="10" borderId="9" xfId="0" applyFont="1" applyFill="1" applyBorder="1"/>
    <xf numFmtId="0" fontId="23" fillId="0" borderId="21" xfId="0" applyFont="1" applyBorder="1"/>
    <xf numFmtId="0" fontId="23" fillId="11" borderId="28" xfId="0" applyFont="1" applyFill="1" applyBorder="1"/>
    <xf numFmtId="17" fontId="39" fillId="8" borderId="5" xfId="0" applyNumberFormat="1" applyFont="1" applyFill="1" applyBorder="1" applyAlignment="1">
      <alignment horizontal="center" wrapText="1"/>
    </xf>
    <xf numFmtId="0" fontId="20" fillId="3" borderId="5" xfId="0" applyFont="1" applyFill="1" applyBorder="1" applyAlignment="1">
      <alignment horizontal="center"/>
    </xf>
    <xf numFmtId="0" fontId="20" fillId="0" borderId="0" xfId="0" applyFont="1"/>
    <xf numFmtId="0" fontId="20" fillId="2" borderId="2" xfId="0" applyFont="1" applyFill="1" applyBorder="1" applyAlignment="1" applyProtection="1">
      <alignment horizontal="center"/>
      <protection locked="0" hidden="1"/>
    </xf>
    <xf numFmtId="0" fontId="40" fillId="0" borderId="0" xfId="0" applyFont="1"/>
    <xf numFmtId="0" fontId="41" fillId="0" borderId="0" xfId="0" applyFont="1" applyAlignment="1">
      <alignment wrapText="1"/>
    </xf>
    <xf numFmtId="0" fontId="0" fillId="24" borderId="0" xfId="0" applyFill="1"/>
    <xf numFmtId="0" fontId="42" fillId="0" borderId="0" xfId="0" applyFont="1" applyAlignment="1">
      <alignment wrapText="1"/>
    </xf>
    <xf numFmtId="0" fontId="9" fillId="18" borderId="0" xfId="0" applyFont="1" applyFill="1" applyAlignment="1">
      <alignment horizontal="center" wrapText="1"/>
    </xf>
    <xf numFmtId="0" fontId="23" fillId="3" borderId="5" xfId="0" applyFont="1" applyFill="1" applyBorder="1" applyAlignment="1">
      <alignment wrapText="1"/>
    </xf>
    <xf numFmtId="0" fontId="23" fillId="3" borderId="5" xfId="0" applyFont="1" applyFill="1" applyBorder="1" applyAlignment="1">
      <alignment vertical="top" wrapText="1"/>
    </xf>
    <xf numFmtId="0" fontId="39" fillId="2" borderId="5" xfId="0" applyFont="1" applyFill="1" applyBorder="1" applyAlignment="1">
      <alignment horizontal="center" vertical="center" wrapText="1"/>
    </xf>
    <xf numFmtId="0" fontId="20" fillId="2" borderId="5" xfId="0" applyFont="1" applyFill="1" applyBorder="1" applyAlignment="1">
      <alignment horizontal="center"/>
    </xf>
    <xf numFmtId="1" fontId="20" fillId="2" borderId="2" xfId="0" applyNumberFormat="1" applyFont="1" applyFill="1" applyBorder="1" applyAlignment="1">
      <alignment horizontal="center"/>
    </xf>
    <xf numFmtId="0" fontId="20" fillId="0" borderId="5" xfId="0" applyFont="1" applyBorder="1" applyAlignment="1" applyProtection="1">
      <alignment horizontal="center"/>
      <protection locked="0" hidden="1"/>
    </xf>
    <xf numFmtId="1" fontId="20" fillId="0" borderId="2" xfId="0" applyNumberFormat="1" applyFont="1" applyBorder="1" applyAlignment="1" applyProtection="1">
      <alignment horizontal="center"/>
      <protection locked="0" hidden="1"/>
    </xf>
    <xf numFmtId="1" fontId="23" fillId="2" borderId="2" xfId="0" applyNumberFormat="1" applyFont="1" applyFill="1" applyBorder="1" applyAlignment="1" applyProtection="1">
      <alignment horizontal="center"/>
      <protection locked="0" hidden="1"/>
    </xf>
    <xf numFmtId="1" fontId="23" fillId="0" borderId="2" xfId="0" applyNumberFormat="1" applyFont="1" applyBorder="1" applyAlignment="1" applyProtection="1">
      <alignment horizontal="center"/>
      <protection locked="0" hidden="1"/>
    </xf>
    <xf numFmtId="0" fontId="20" fillId="2" borderId="2" xfId="0" applyFont="1" applyFill="1" applyBorder="1" applyAlignment="1">
      <alignment horizontal="center"/>
    </xf>
    <xf numFmtId="0" fontId="23" fillId="2" borderId="2" xfId="0" applyFont="1" applyFill="1" applyBorder="1" applyAlignment="1" applyProtection="1">
      <alignment horizontal="center"/>
      <protection locked="0" hidden="1"/>
    </xf>
    <xf numFmtId="0" fontId="23" fillId="0" borderId="2" xfId="0" applyFont="1" applyBorder="1" applyAlignment="1" applyProtection="1">
      <alignment horizontal="center"/>
      <protection locked="0" hidden="1"/>
    </xf>
    <xf numFmtId="0" fontId="39" fillId="3" borderId="13" xfId="0" applyFont="1" applyFill="1" applyBorder="1" applyAlignment="1">
      <alignment horizontal="center" vertical="center" wrapText="1"/>
    </xf>
    <xf numFmtId="0" fontId="39" fillId="3" borderId="15" xfId="0" applyFont="1" applyFill="1" applyBorder="1" applyAlignment="1">
      <alignment horizontal="center" vertical="center" wrapText="1"/>
    </xf>
    <xf numFmtId="0" fontId="44" fillId="19" borderId="35" xfId="3" applyFont="1" applyBorder="1" applyAlignment="1">
      <alignment horizontal="left" vertical="center" wrapText="1"/>
    </xf>
    <xf numFmtId="0" fontId="44" fillId="19" borderId="36" xfId="3" applyFont="1" applyBorder="1" applyAlignment="1">
      <alignment horizontal="left" vertical="center" wrapText="1"/>
    </xf>
    <xf numFmtId="0" fontId="45" fillId="0" borderId="0" xfId="0" applyFont="1"/>
    <xf numFmtId="0" fontId="46" fillId="19" borderId="5" xfId="3" applyFont="1" applyBorder="1" applyAlignment="1">
      <alignment wrapText="1"/>
    </xf>
    <xf numFmtId="0" fontId="38" fillId="0" borderId="5" xfId="3" applyFont="1" applyFill="1" applyBorder="1" applyAlignment="1">
      <alignment horizontal="left" vertical="center"/>
    </xf>
    <xf numFmtId="0" fontId="47" fillId="0" borderId="5" xfId="3" applyFont="1" applyFill="1" applyBorder="1" applyAlignment="1">
      <alignment horizontal="left" vertical="center"/>
    </xf>
    <xf numFmtId="0" fontId="48" fillId="0" borderId="5" xfId="3" applyFont="1" applyFill="1" applyBorder="1" applyAlignment="1">
      <alignment horizontal="left" vertical="center"/>
    </xf>
    <xf numFmtId="0" fontId="49" fillId="0" borderId="5" xfId="3" applyFont="1" applyFill="1" applyBorder="1" applyAlignment="1">
      <alignment horizontal="left" vertical="center"/>
    </xf>
    <xf numFmtId="0" fontId="44" fillId="19" borderId="5" xfId="3" applyFont="1" applyBorder="1"/>
    <xf numFmtId="1" fontId="44" fillId="0" borderId="5" xfId="3" applyNumberFormat="1" applyFont="1" applyFill="1" applyBorder="1" applyAlignment="1">
      <alignment horizontal="center" vertical="center"/>
    </xf>
    <xf numFmtId="0" fontId="12" fillId="0" borderId="5" xfId="0" applyFont="1" applyBorder="1" applyAlignment="1">
      <alignment vertical="center" wrapText="1"/>
    </xf>
    <xf numFmtId="0" fontId="0" fillId="0" borderId="0" xfId="0" applyAlignment="1">
      <alignment horizontal="left"/>
    </xf>
    <xf numFmtId="1" fontId="0" fillId="0" borderId="0" xfId="0" applyNumberFormat="1"/>
    <xf numFmtId="0" fontId="15" fillId="3" borderId="0" xfId="0" applyFont="1" applyFill="1" applyAlignment="1">
      <alignment vertical="center"/>
    </xf>
    <xf numFmtId="1" fontId="23" fillId="0" borderId="0" xfId="0" applyNumberFormat="1" applyFont="1"/>
    <xf numFmtId="0" fontId="23" fillId="0" borderId="33" xfId="0" applyFont="1" applyBorder="1" applyAlignment="1">
      <alignment horizontal="center"/>
    </xf>
    <xf numFmtId="0" fontId="11" fillId="0" borderId="3" xfId="0" applyFont="1" applyBorder="1" applyAlignment="1">
      <alignment vertical="center" wrapText="1"/>
    </xf>
    <xf numFmtId="9" fontId="0" fillId="0" borderId="0" xfId="1" applyFont="1"/>
    <xf numFmtId="1" fontId="20" fillId="0" borderId="5" xfId="0" applyNumberFormat="1" applyFont="1" applyBorder="1" applyAlignment="1" applyProtection="1">
      <alignment horizontal="center"/>
      <protection locked="0" hidden="1"/>
    </xf>
    <xf numFmtId="0" fontId="20" fillId="3" borderId="5" xfId="0" applyFont="1" applyFill="1" applyBorder="1" applyAlignment="1">
      <alignment horizontal="center" vertical="center" wrapText="1"/>
    </xf>
    <xf numFmtId="0" fontId="20" fillId="9" borderId="5" xfId="0" applyFont="1" applyFill="1" applyBorder="1" applyAlignment="1">
      <alignment horizontal="center" vertical="center" wrapText="1"/>
    </xf>
    <xf numFmtId="0" fontId="20" fillId="9" borderId="5" xfId="0" applyFont="1" applyFill="1" applyBorder="1" applyAlignment="1">
      <alignment horizontal="left" vertical="center" wrapText="1"/>
    </xf>
    <xf numFmtId="0" fontId="21" fillId="4" borderId="5" xfId="0" applyFont="1" applyFill="1" applyBorder="1" applyAlignment="1">
      <alignment vertical="center" wrapText="1"/>
    </xf>
    <xf numFmtId="0" fontId="20" fillId="9" borderId="5" xfId="0" applyFont="1" applyFill="1" applyBorder="1" applyAlignment="1">
      <alignment vertical="center" wrapText="1"/>
    </xf>
    <xf numFmtId="0" fontId="21" fillId="25" borderId="5" xfId="0" applyFont="1" applyFill="1" applyBorder="1"/>
    <xf numFmtId="0" fontId="21" fillId="11" borderId="5" xfId="0" applyFont="1" applyFill="1" applyBorder="1"/>
    <xf numFmtId="0" fontId="0" fillId="0" borderId="5" xfId="0" applyBorder="1"/>
    <xf numFmtId="0" fontId="51" fillId="0" borderId="0" xfId="0" applyFont="1"/>
    <xf numFmtId="1" fontId="20" fillId="9" borderId="5" xfId="0" applyNumberFormat="1" applyFont="1" applyFill="1" applyBorder="1" applyAlignment="1">
      <alignment horizontal="center" vertical="center" wrapText="1"/>
    </xf>
    <xf numFmtId="0" fontId="7" fillId="3" borderId="5" xfId="0" applyFont="1" applyFill="1" applyBorder="1" applyAlignment="1">
      <alignment horizontal="center" vertical="center" wrapText="1"/>
    </xf>
    <xf numFmtId="1" fontId="7" fillId="0" borderId="4" xfId="1" applyNumberFormat="1" applyFont="1" applyBorder="1" applyAlignment="1" applyProtection="1">
      <alignment horizontal="center" vertical="center" wrapText="1"/>
    </xf>
    <xf numFmtId="0" fontId="7" fillId="0" borderId="4" xfId="0" applyFont="1" applyBorder="1" applyAlignment="1">
      <alignment horizontal="center" vertical="center" wrapText="1"/>
    </xf>
    <xf numFmtId="17" fontId="39" fillId="8" borderId="5" xfId="0" applyNumberFormat="1" applyFont="1" applyFill="1" applyBorder="1" applyAlignment="1">
      <alignment horizontal="center" vertical="center" wrapText="1"/>
    </xf>
    <xf numFmtId="0" fontId="39" fillId="12" borderId="34" xfId="0" applyFont="1" applyFill="1" applyBorder="1" applyAlignment="1">
      <alignment horizontal="left" vertical="center" wrapText="1"/>
    </xf>
    <xf numFmtId="0" fontId="39" fillId="12" borderId="10" xfId="0" applyFont="1" applyFill="1" applyBorder="1" applyAlignment="1">
      <alignment horizontal="left" vertical="center" wrapText="1"/>
    </xf>
    <xf numFmtId="0" fontId="0" fillId="0" borderId="0" xfId="1" applyNumberFormat="1" applyFont="1"/>
    <xf numFmtId="0" fontId="52" fillId="0" borderId="0" xfId="0" applyFont="1"/>
    <xf numFmtId="1" fontId="7" fillId="0" borderId="5" xfId="0" applyNumberFormat="1" applyFont="1" applyBorder="1" applyAlignment="1">
      <alignment vertical="center" wrapText="1"/>
    </xf>
    <xf numFmtId="1" fontId="11" fillId="0" borderId="4" xfId="0" applyNumberFormat="1" applyFont="1" applyBorder="1" applyAlignment="1">
      <alignment vertical="center" wrapText="1"/>
    </xf>
    <xf numFmtId="1" fontId="12" fillId="0" borderId="5" xfId="0" applyNumberFormat="1" applyFont="1" applyBorder="1" applyAlignment="1">
      <alignment vertical="center" wrapText="1"/>
    </xf>
    <xf numFmtId="0" fontId="2" fillId="0" borderId="0" xfId="0" applyFont="1" applyAlignment="1">
      <alignment wrapText="1"/>
    </xf>
    <xf numFmtId="0" fontId="0" fillId="0" borderId="0" xfId="0" applyAlignment="1">
      <alignment horizontal="left" wrapText="1"/>
    </xf>
    <xf numFmtId="0" fontId="7" fillId="0" borderId="25" xfId="0" applyFont="1" applyBorder="1" applyAlignment="1">
      <alignment vertical="center" wrapText="1"/>
    </xf>
    <xf numFmtId="0" fontId="7" fillId="0" borderId="30" xfId="0" applyFont="1" applyBorder="1" applyAlignment="1">
      <alignment horizontal="center" vertical="center" wrapText="1"/>
    </xf>
    <xf numFmtId="0" fontId="7" fillId="0" borderId="25" xfId="0" applyFont="1" applyBorder="1" applyAlignment="1">
      <alignment horizontal="left" vertical="center" wrapText="1"/>
    </xf>
    <xf numFmtId="1" fontId="7" fillId="0" borderId="30" xfId="0" applyNumberFormat="1" applyFont="1" applyBorder="1" applyAlignment="1">
      <alignment horizontal="center" vertical="center" wrapText="1"/>
    </xf>
    <xf numFmtId="0" fontId="7" fillId="0" borderId="25" xfId="0" applyFont="1" applyBorder="1" applyAlignment="1">
      <alignment horizontal="center" vertical="center" wrapText="1"/>
    </xf>
    <xf numFmtId="1" fontId="7" fillId="13" borderId="30" xfId="0" applyNumberFormat="1" applyFont="1" applyFill="1" applyBorder="1" applyAlignment="1">
      <alignment horizontal="center" vertical="center" wrapText="1"/>
    </xf>
    <xf numFmtId="0" fontId="7" fillId="14" borderId="30" xfId="0" applyFont="1" applyFill="1" applyBorder="1" applyAlignment="1">
      <alignment horizontal="center" vertical="center" wrapText="1"/>
    </xf>
    <xf numFmtId="1" fontId="11" fillId="0" borderId="30" xfId="0" applyNumberFormat="1" applyFont="1" applyBorder="1" applyAlignment="1">
      <alignment horizontal="center" vertical="center"/>
    </xf>
    <xf numFmtId="1" fontId="12" fillId="0" borderId="30" xfId="0" applyNumberFormat="1" applyFont="1" applyBorder="1" applyAlignment="1">
      <alignment horizontal="center" vertical="center" wrapText="1"/>
    </xf>
    <xf numFmtId="0" fontId="23" fillId="0" borderId="19" xfId="0" applyFont="1" applyBorder="1" applyAlignment="1">
      <alignment horizontal="center"/>
    </xf>
    <xf numFmtId="0" fontId="17" fillId="0" borderId="51" xfId="0" applyFont="1" applyBorder="1"/>
    <xf numFmtId="0" fontId="53" fillId="23" borderId="0" xfId="0" applyFont="1" applyFill="1" applyAlignment="1">
      <alignment vertical="center"/>
    </xf>
    <xf numFmtId="0" fontId="54" fillId="23" borderId="0" xfId="0" applyFont="1" applyFill="1"/>
    <xf numFmtId="0" fontId="2" fillId="23" borderId="0" xfId="0" applyFont="1" applyFill="1" applyAlignment="1">
      <alignment vertical="center" wrapText="1"/>
    </xf>
    <xf numFmtId="1" fontId="7" fillId="9" borderId="15" xfId="0" applyNumberFormat="1" applyFont="1" applyFill="1" applyBorder="1" applyAlignment="1">
      <alignment horizontal="center" vertical="center" wrapText="1"/>
    </xf>
    <xf numFmtId="1" fontId="7" fillId="9" borderId="19" xfId="0" applyNumberFormat="1" applyFont="1" applyFill="1" applyBorder="1" applyAlignment="1">
      <alignment horizontal="center" vertical="center" wrapText="1"/>
    </xf>
    <xf numFmtId="1" fontId="7" fillId="9" borderId="20" xfId="0" applyNumberFormat="1" applyFont="1" applyFill="1" applyBorder="1" applyAlignment="1">
      <alignment horizontal="center" vertical="center" wrapText="1"/>
    </xf>
    <xf numFmtId="0" fontId="20" fillId="3" borderId="5" xfId="0" applyFont="1" applyFill="1" applyBorder="1" applyAlignment="1">
      <alignment horizontal="left" vertical="top" wrapText="1"/>
    </xf>
    <xf numFmtId="1" fontId="7" fillId="0" borderId="5" xfId="1" applyNumberFormat="1" applyFont="1" applyBorder="1" applyAlignment="1" applyProtection="1">
      <alignment horizontal="center" vertical="center" wrapText="1"/>
    </xf>
    <xf numFmtId="0" fontId="7" fillId="0" borderId="5" xfId="0" applyFont="1" applyBorder="1" applyAlignment="1">
      <alignment horizontal="center" vertical="center" wrapText="1"/>
    </xf>
    <xf numFmtId="0" fontId="20" fillId="0" borderId="0" xfId="0" applyFont="1" applyAlignment="1">
      <alignment horizontal="right"/>
    </xf>
    <xf numFmtId="0" fontId="2" fillId="0" borderId="12" xfId="0" applyFont="1" applyBorder="1" applyAlignment="1">
      <alignment horizontal="right"/>
    </xf>
    <xf numFmtId="0" fontId="7" fillId="14" borderId="5" xfId="0" applyFont="1" applyFill="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7" fillId="14" borderId="2" xfId="0" applyFont="1" applyFill="1" applyBorder="1" applyAlignment="1">
      <alignment horizontal="right" vertical="center" wrapText="1"/>
    </xf>
    <xf numFmtId="0" fontId="7" fillId="14" borderId="3" xfId="0" applyFont="1" applyFill="1" applyBorder="1" applyAlignment="1">
      <alignment horizontal="right" vertical="center" wrapText="1"/>
    </xf>
    <xf numFmtId="0" fontId="7" fillId="14" borderId="4" xfId="0" applyFont="1" applyFill="1" applyBorder="1" applyAlignment="1">
      <alignment horizontal="right" vertical="center" wrapText="1"/>
    </xf>
    <xf numFmtId="0" fontId="22" fillId="6" borderId="5" xfId="0" applyFont="1" applyFill="1" applyBorder="1" applyAlignment="1">
      <alignment horizontal="center" vertical="center" wrapText="1"/>
    </xf>
    <xf numFmtId="0" fontId="36" fillId="0" borderId="5" xfId="0" applyFont="1" applyBorder="1" applyAlignment="1">
      <alignment horizontal="left"/>
    </xf>
    <xf numFmtId="0" fontId="3" fillId="0" borderId="5" xfId="0" applyFont="1" applyBorder="1" applyAlignment="1">
      <alignment horizontal="left"/>
    </xf>
    <xf numFmtId="0" fontId="7" fillId="9" borderId="22" xfId="0" applyFont="1" applyFill="1" applyBorder="1" applyAlignment="1">
      <alignment horizontal="left" vertical="center" wrapText="1"/>
    </xf>
    <xf numFmtId="0" fontId="7" fillId="9" borderId="23" xfId="0" applyFont="1" applyFill="1" applyBorder="1" applyAlignment="1">
      <alignment horizontal="left" vertical="center" wrapText="1"/>
    </xf>
    <xf numFmtId="0" fontId="20" fillId="2" borderId="5" xfId="0" applyFont="1" applyFill="1" applyBorder="1" applyAlignment="1">
      <alignment horizontal="center" vertical="center" wrapText="1"/>
    </xf>
    <xf numFmtId="0" fontId="20" fillId="2" borderId="5"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7" borderId="32" xfId="0" applyFont="1" applyFill="1" applyBorder="1" applyAlignment="1">
      <alignment horizontal="left" vertical="center" wrapText="1"/>
    </xf>
    <xf numFmtId="0" fontId="20" fillId="7" borderId="23" xfId="0" applyFont="1" applyFill="1" applyBorder="1" applyAlignment="1">
      <alignment horizontal="left" vertical="center" wrapText="1"/>
    </xf>
    <xf numFmtId="0" fontId="34" fillId="0" borderId="5" xfId="0" applyFont="1" applyBorder="1" applyAlignment="1">
      <alignment horizontal="left" wrapText="1"/>
    </xf>
    <xf numFmtId="0" fontId="20" fillId="7" borderId="5" xfId="0" applyFont="1" applyFill="1" applyBorder="1" applyAlignment="1">
      <alignment horizontal="center" vertical="center" wrapText="1"/>
    </xf>
    <xf numFmtId="0" fontId="20" fillId="7" borderId="5" xfId="0" applyFont="1" applyFill="1" applyBorder="1" applyAlignment="1">
      <alignment horizontal="left" vertical="center" wrapText="1"/>
    </xf>
    <xf numFmtId="0" fontId="9" fillId="12" borderId="2"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39" fillId="12" borderId="5" xfId="0" applyFont="1" applyFill="1" applyBorder="1" applyAlignment="1">
      <alignment horizontal="left" vertical="center" wrapText="1"/>
    </xf>
    <xf numFmtId="0" fontId="39" fillId="12" borderId="5" xfId="0" applyFont="1" applyFill="1" applyBorder="1" applyAlignment="1">
      <alignment horizontal="center" vertical="center" wrapText="1"/>
    </xf>
    <xf numFmtId="0" fontId="39" fillId="12" borderId="8" xfId="0" applyFont="1" applyFill="1" applyBorder="1" applyAlignment="1">
      <alignment horizontal="center" vertical="center" wrapText="1"/>
    </xf>
    <xf numFmtId="0" fontId="39" fillId="12" borderId="34" xfId="0" applyFont="1" applyFill="1" applyBorder="1" applyAlignment="1">
      <alignment horizontal="center" vertical="center" wrapText="1"/>
    </xf>
    <xf numFmtId="0" fontId="39" fillId="12" borderId="10" xfId="0" applyFont="1" applyFill="1" applyBorder="1" applyAlignment="1">
      <alignment horizontal="center" vertical="center" wrapText="1"/>
    </xf>
    <xf numFmtId="0" fontId="20" fillId="0" borderId="26" xfId="0" applyFont="1" applyBorder="1" applyAlignment="1">
      <alignment horizontal="left"/>
    </xf>
    <xf numFmtId="0" fontId="20" fillId="0" borderId="27" xfId="0" applyFont="1" applyBorder="1" applyAlignment="1">
      <alignment horizontal="left"/>
    </xf>
    <xf numFmtId="0" fontId="34" fillId="0" borderId="5" xfId="0" applyFont="1" applyBorder="1" applyAlignment="1">
      <alignment horizontal="left" vertical="center" wrapText="1"/>
    </xf>
    <xf numFmtId="0" fontId="3" fillId="0" borderId="2" xfId="0" applyFont="1" applyBorder="1" applyAlignment="1">
      <alignment horizontal="left" wrapText="1"/>
    </xf>
    <xf numFmtId="0" fontId="3" fillId="0" borderId="3" xfId="0" applyFont="1" applyBorder="1" applyAlignment="1">
      <alignment horizontal="left" wrapText="1"/>
    </xf>
    <xf numFmtId="0" fontId="3" fillId="0" borderId="4" xfId="0" applyFont="1" applyBorder="1" applyAlignment="1">
      <alignment horizontal="left" wrapText="1"/>
    </xf>
    <xf numFmtId="0" fontId="20" fillId="2" borderId="5" xfId="0" applyFont="1" applyFill="1" applyBorder="1" applyAlignment="1">
      <alignment horizontal="center"/>
    </xf>
    <xf numFmtId="0" fontId="20" fillId="2" borderId="2" xfId="0" applyFont="1" applyFill="1" applyBorder="1" applyAlignment="1">
      <alignment horizont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9" fillId="3" borderId="11" xfId="0" applyFont="1" applyFill="1" applyBorder="1" applyAlignment="1">
      <alignment horizontal="center"/>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39" fillId="2" borderId="5" xfId="0" applyFont="1" applyFill="1" applyBorder="1" applyAlignment="1">
      <alignment horizontal="center" vertical="center" wrapText="1"/>
    </xf>
    <xf numFmtId="0" fontId="39" fillId="2" borderId="6" xfId="0" applyFont="1" applyFill="1" applyBorder="1" applyAlignment="1">
      <alignment horizontal="center" vertical="center" wrapText="1"/>
    </xf>
    <xf numFmtId="0" fontId="39" fillId="2" borderId="7" xfId="0" applyFont="1" applyFill="1" applyBorder="1" applyAlignment="1">
      <alignment horizontal="center" vertical="center" wrapText="1"/>
    </xf>
    <xf numFmtId="0" fontId="39" fillId="2" borderId="8" xfId="0" applyFont="1" applyFill="1" applyBorder="1" applyAlignment="1">
      <alignment horizontal="center" vertical="center" wrapText="1"/>
    </xf>
    <xf numFmtId="0" fontId="39" fillId="2" borderId="9" xfId="0" applyFont="1" applyFill="1" applyBorder="1" applyAlignment="1">
      <alignment horizontal="center" vertical="center" wrapText="1"/>
    </xf>
    <xf numFmtId="0" fontId="39" fillId="2" borderId="1" xfId="0" applyFont="1" applyFill="1" applyBorder="1" applyAlignment="1">
      <alignment horizontal="center" vertical="center" wrapText="1"/>
    </xf>
    <xf numFmtId="0" fontId="39" fillId="2" borderId="10" xfId="0" applyFont="1" applyFill="1" applyBorder="1" applyAlignment="1">
      <alignment horizontal="center" vertical="center" wrapText="1"/>
    </xf>
    <xf numFmtId="1" fontId="39" fillId="2" borderId="2" xfId="0" applyNumberFormat="1" applyFont="1" applyFill="1" applyBorder="1" applyAlignment="1">
      <alignment horizontal="center" vertical="center" wrapText="1"/>
    </xf>
    <xf numFmtId="0" fontId="20" fillId="2" borderId="6" xfId="0" applyFont="1" applyFill="1" applyBorder="1" applyAlignment="1">
      <alignment horizontal="center"/>
    </xf>
    <xf numFmtId="0" fontId="20" fillId="2" borderId="7" xfId="0" applyFont="1" applyFill="1" applyBorder="1" applyAlignment="1">
      <alignment horizontal="center"/>
    </xf>
    <xf numFmtId="0" fontId="20" fillId="2" borderId="8" xfId="0" applyFont="1" applyFill="1" applyBorder="1" applyAlignment="1">
      <alignment horizontal="center"/>
    </xf>
    <xf numFmtId="0" fontId="20" fillId="2" borderId="9" xfId="0" applyFont="1" applyFill="1" applyBorder="1" applyAlignment="1">
      <alignment horizontal="center"/>
    </xf>
    <xf numFmtId="0" fontId="20" fillId="2" borderId="1" xfId="0" applyFont="1" applyFill="1" applyBorder="1" applyAlignment="1">
      <alignment horizontal="center"/>
    </xf>
    <xf numFmtId="0" fontId="20" fillId="2" borderId="10" xfId="0" applyFont="1" applyFill="1" applyBorder="1" applyAlignment="1">
      <alignment horizontal="center"/>
    </xf>
    <xf numFmtId="0" fontId="36" fillId="0" borderId="2" xfId="0" applyFont="1" applyBorder="1" applyAlignment="1">
      <alignment horizontal="left"/>
    </xf>
    <xf numFmtId="0" fontId="36" fillId="0" borderId="3" xfId="0" applyFont="1" applyBorder="1" applyAlignment="1">
      <alignment horizontal="left"/>
    </xf>
    <xf numFmtId="0" fontId="36" fillId="0" borderId="4" xfId="0" applyFont="1" applyBorder="1" applyAlignment="1">
      <alignment horizontal="left"/>
    </xf>
    <xf numFmtId="0" fontId="20" fillId="2" borderId="2" xfId="0" applyFont="1" applyFill="1" applyBorder="1" applyAlignment="1" applyProtection="1">
      <alignment horizontal="center"/>
      <protection locked="0" hidden="1"/>
    </xf>
    <xf numFmtId="0" fontId="20" fillId="2" borderId="3" xfId="0" applyFont="1" applyFill="1" applyBorder="1" applyAlignment="1" applyProtection="1">
      <alignment horizontal="center"/>
      <protection locked="0" hidden="1"/>
    </xf>
    <xf numFmtId="0" fontId="34" fillId="0" borderId="2" xfId="0" applyFont="1" applyBorder="1" applyAlignment="1">
      <alignment horizontal="left"/>
    </xf>
    <xf numFmtId="0" fontId="34" fillId="0" borderId="3" xfId="0" applyFont="1" applyBorder="1" applyAlignment="1">
      <alignment horizontal="left"/>
    </xf>
    <xf numFmtId="0" fontId="34" fillId="0" borderId="4" xfId="0" applyFont="1" applyBorder="1" applyAlignment="1">
      <alignment horizontal="left"/>
    </xf>
    <xf numFmtId="0" fontId="43" fillId="0" borderId="2" xfId="0" applyFont="1" applyBorder="1" applyAlignment="1">
      <alignment horizontal="left"/>
    </xf>
    <xf numFmtId="0" fontId="43" fillId="0" borderId="3" xfId="0" applyFont="1" applyBorder="1" applyAlignment="1">
      <alignment horizontal="left"/>
    </xf>
    <xf numFmtId="0" fontId="43" fillId="0" borderId="4" xfId="0" applyFont="1" applyBorder="1" applyAlignment="1">
      <alignment horizontal="left"/>
    </xf>
    <xf numFmtId="0" fontId="20" fillId="0" borderId="7" xfId="0" applyFont="1" applyBorder="1" applyAlignment="1">
      <alignment horizontal="right"/>
    </xf>
    <xf numFmtId="0" fontId="39" fillId="3" borderId="16" xfId="0" applyFont="1" applyFill="1" applyBorder="1" applyAlignment="1">
      <alignment horizontal="center" vertical="center" wrapText="1"/>
    </xf>
    <xf numFmtId="0" fontId="39" fillId="3" borderId="17" xfId="0" applyFont="1" applyFill="1" applyBorder="1" applyAlignment="1">
      <alignment horizontal="center" vertical="center" wrapText="1"/>
    </xf>
    <xf numFmtId="0" fontId="43" fillId="0" borderId="2" xfId="0" applyFont="1" applyBorder="1" applyAlignment="1">
      <alignment horizontal="left" vertical="center" wrapText="1"/>
    </xf>
    <xf numFmtId="0" fontId="43" fillId="0" borderId="3" xfId="0" applyFont="1" applyBorder="1" applyAlignment="1">
      <alignment horizontal="left" vertical="center" wrapText="1"/>
    </xf>
    <xf numFmtId="0" fontId="43" fillId="0" borderId="4" xfId="0" applyFont="1" applyBorder="1" applyAlignment="1">
      <alignment horizontal="left" vertical="center" wrapText="1"/>
    </xf>
    <xf numFmtId="0" fontId="43" fillId="0" borderId="5" xfId="0" applyFont="1" applyBorder="1" applyAlignment="1">
      <alignment horizontal="left"/>
    </xf>
    <xf numFmtId="0" fontId="23" fillId="0" borderId="0" xfId="0" applyFont="1" applyAlignment="1">
      <alignment horizontal="right"/>
    </xf>
    <xf numFmtId="0" fontId="20" fillId="0" borderId="25" xfId="0" applyFont="1" applyBorder="1" applyAlignment="1">
      <alignment horizontal="left"/>
    </xf>
    <xf numFmtId="0" fontId="20" fillId="0" borderId="5" xfId="0" applyFont="1" applyBorder="1" applyAlignment="1">
      <alignment horizontal="left"/>
    </xf>
    <xf numFmtId="0" fontId="23" fillId="0" borderId="0" xfId="0" applyFont="1" applyAlignment="1">
      <alignment horizontal="right" vertical="top" wrapText="1"/>
    </xf>
    <xf numFmtId="0" fontId="2" fillId="5" borderId="42" xfId="0" applyFont="1" applyFill="1" applyBorder="1" applyAlignment="1">
      <alignment horizontal="left" vertical="center" wrapText="1"/>
    </xf>
    <xf numFmtId="0" fontId="2" fillId="5" borderId="41" xfId="0" applyFont="1" applyFill="1" applyBorder="1" applyAlignment="1">
      <alignment horizontal="left" vertical="center"/>
    </xf>
    <xf numFmtId="0" fontId="20" fillId="0" borderId="32" xfId="0" applyFont="1" applyBorder="1" applyAlignment="1">
      <alignment horizontal="right"/>
    </xf>
    <xf numFmtId="0" fontId="20" fillId="2" borderId="6" xfId="0" applyFont="1" applyFill="1" applyBorder="1" applyAlignment="1">
      <alignment horizontal="center" vertical="center"/>
    </xf>
    <xf numFmtId="0" fontId="20" fillId="2" borderId="7" xfId="0" applyFont="1" applyFill="1" applyBorder="1" applyAlignment="1">
      <alignment horizontal="center" vertical="center"/>
    </xf>
    <xf numFmtId="0" fontId="20" fillId="2" borderId="8" xfId="0" applyFont="1" applyFill="1" applyBorder="1" applyAlignment="1">
      <alignment horizontal="center" vertical="center"/>
    </xf>
    <xf numFmtId="0" fontId="20" fillId="2" borderId="9" xfId="0" applyFont="1" applyFill="1" applyBorder="1" applyAlignment="1">
      <alignment horizontal="center" vertical="center"/>
    </xf>
    <xf numFmtId="0" fontId="20" fillId="2" borderId="1" xfId="0" applyFont="1" applyFill="1" applyBorder="1" applyAlignment="1">
      <alignment horizontal="center" vertical="center"/>
    </xf>
    <xf numFmtId="0" fontId="20" fillId="2" borderId="10" xfId="0" applyFont="1" applyFill="1" applyBorder="1" applyAlignment="1">
      <alignment horizontal="center" vertical="center"/>
    </xf>
    <xf numFmtId="0" fontId="20" fillId="2" borderId="4" xfId="0" applyFont="1" applyFill="1" applyBorder="1" applyAlignment="1" applyProtection="1">
      <alignment horizontal="center"/>
      <protection locked="0" hidden="1"/>
    </xf>
    <xf numFmtId="0" fontId="20" fillId="15" borderId="2" xfId="0" applyFont="1" applyFill="1" applyBorder="1" applyAlignment="1">
      <alignment horizontal="left"/>
    </xf>
    <xf numFmtId="0" fontId="20" fillId="15" borderId="3" xfId="0" applyFont="1" applyFill="1" applyBorder="1" applyAlignment="1">
      <alignment horizontal="left"/>
    </xf>
    <xf numFmtId="0" fontId="20" fillId="15" borderId="4" xfId="0" applyFont="1" applyFill="1" applyBorder="1" applyAlignment="1">
      <alignment horizontal="left"/>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5" xfId="0" applyFont="1" applyFill="1" applyBorder="1" applyAlignment="1">
      <alignment horizontal="center" wrapText="1"/>
    </xf>
    <xf numFmtId="1" fontId="7" fillId="2" borderId="5" xfId="0" applyNumberFormat="1" applyFont="1" applyFill="1" applyBorder="1" applyAlignment="1">
      <alignment horizontal="center" vertical="center" wrapText="1"/>
    </xf>
    <xf numFmtId="20" fontId="50" fillId="0" borderId="5" xfId="0" applyNumberFormat="1" applyFont="1" applyBorder="1" applyAlignment="1">
      <alignment horizontal="left" vertical="center" wrapText="1"/>
    </xf>
    <xf numFmtId="0" fontId="50" fillId="0" borderId="5" xfId="0" applyFont="1" applyBorder="1" applyAlignment="1">
      <alignment horizontal="left" vertical="center" wrapText="1"/>
    </xf>
    <xf numFmtId="0" fontId="3" fillId="0" borderId="5" xfId="0" applyFont="1" applyBorder="1" applyAlignment="1">
      <alignment horizontal="left" wrapText="1"/>
    </xf>
    <xf numFmtId="0" fontId="36" fillId="0" borderId="5" xfId="0" applyFont="1" applyBorder="1" applyAlignment="1">
      <alignment horizontal="left" vertical="center" wrapText="1"/>
    </xf>
    <xf numFmtId="0" fontId="2" fillId="5" borderId="12" xfId="0" applyFont="1" applyFill="1" applyBorder="1" applyAlignment="1">
      <alignment horizontal="left" vertical="center"/>
    </xf>
    <xf numFmtId="0" fontId="2" fillId="5" borderId="47" xfId="0" applyFont="1" applyFill="1" applyBorder="1" applyAlignment="1">
      <alignment horizontal="left" vertical="center"/>
    </xf>
    <xf numFmtId="0" fontId="2" fillId="5" borderId="0" xfId="0" applyFont="1" applyFill="1" applyAlignment="1">
      <alignment horizontal="left" vertical="center"/>
    </xf>
    <xf numFmtId="0" fontId="2" fillId="5" borderId="34" xfId="0" applyFont="1" applyFill="1" applyBorder="1" applyAlignment="1">
      <alignment horizontal="left" vertical="center"/>
    </xf>
    <xf numFmtId="0" fontId="20" fillId="15" borderId="5" xfId="0" applyFont="1" applyFill="1" applyBorder="1" applyAlignment="1">
      <alignment horizontal="left" vertical="center" wrapText="1"/>
    </xf>
    <xf numFmtId="0" fontId="20" fillId="0" borderId="5" xfId="0" applyFont="1" applyBorder="1" applyAlignment="1">
      <alignment horizontal="right"/>
    </xf>
    <xf numFmtId="0" fontId="2" fillId="5" borderId="5" xfId="0" applyFont="1" applyFill="1" applyBorder="1" applyAlignment="1">
      <alignment horizontal="left" vertical="top" wrapText="1"/>
    </xf>
    <xf numFmtId="0" fontId="20" fillId="0" borderId="6" xfId="0" applyFont="1" applyBorder="1" applyAlignment="1">
      <alignment horizontal="right"/>
    </xf>
    <xf numFmtId="0" fontId="20" fillId="0" borderId="3" xfId="0" applyFont="1" applyBorder="1" applyAlignment="1">
      <alignment horizontal="right"/>
    </xf>
    <xf numFmtId="0" fontId="20" fillId="0" borderId="4" xfId="0" applyFont="1" applyBorder="1" applyAlignment="1">
      <alignment horizontal="right"/>
    </xf>
    <xf numFmtId="0" fontId="20" fillId="2" borderId="5" xfId="0" applyFont="1" applyFill="1" applyBorder="1" applyAlignment="1">
      <alignment horizontal="center" vertical="center"/>
    </xf>
    <xf numFmtId="0" fontId="20" fillId="15" borderId="5" xfId="0" applyFont="1" applyFill="1" applyBorder="1" applyAlignment="1">
      <alignment horizontal="left"/>
    </xf>
    <xf numFmtId="0" fontId="20" fillId="2" borderId="2" xfId="0" applyFont="1" applyFill="1" applyBorder="1" applyAlignment="1">
      <alignment horizontal="center" wrapText="1"/>
    </xf>
    <xf numFmtId="0" fontId="20" fillId="2" borderId="3" xfId="0" applyFont="1" applyFill="1" applyBorder="1" applyAlignment="1">
      <alignment horizontal="center" wrapText="1"/>
    </xf>
    <xf numFmtId="0" fontId="20" fillId="2" borderId="4" xfId="0" applyFont="1" applyFill="1" applyBorder="1" applyAlignment="1">
      <alignment horizontal="center" wrapText="1"/>
    </xf>
    <xf numFmtId="0" fontId="20" fillId="2" borderId="5" xfId="0" applyFont="1" applyFill="1" applyBorder="1" applyAlignment="1">
      <alignment horizontal="center" wrapText="1"/>
    </xf>
    <xf numFmtId="0" fontId="20" fillId="2" borderId="4" xfId="0" applyFont="1" applyFill="1" applyBorder="1" applyAlignment="1">
      <alignment horizontal="center" vertical="center" wrapText="1"/>
    </xf>
    <xf numFmtId="0" fontId="2" fillId="0" borderId="0" xfId="0" applyFont="1" applyAlignment="1">
      <alignment horizontal="left" wrapText="1"/>
    </xf>
    <xf numFmtId="0" fontId="2" fillId="0" borderId="5" xfId="0" applyFont="1" applyBorder="1" applyAlignment="1">
      <alignment horizontal="left" vertical="center" wrapText="1"/>
    </xf>
    <xf numFmtId="0" fontId="2" fillId="5" borderId="5" xfId="0" applyFont="1" applyFill="1" applyBorder="1" applyAlignment="1">
      <alignment horizontal="left" vertical="center"/>
    </xf>
    <xf numFmtId="0" fontId="20" fillId="3" borderId="5" xfId="0" applyFont="1" applyFill="1" applyBorder="1" applyAlignment="1">
      <alignment horizontal="center" vertical="center"/>
    </xf>
    <xf numFmtId="0" fontId="20" fillId="3" borderId="5" xfId="0" applyFont="1" applyFill="1" applyBorder="1" applyAlignment="1">
      <alignment horizontal="center"/>
    </xf>
    <xf numFmtId="0" fontId="20" fillId="3" borderId="5" xfId="0" applyFont="1" applyFill="1" applyBorder="1" applyAlignment="1">
      <alignment horizontal="center" vertical="center" wrapText="1"/>
    </xf>
    <xf numFmtId="0" fontId="39" fillId="12" borderId="48" xfId="0" applyFont="1" applyFill="1" applyBorder="1" applyAlignment="1">
      <alignment horizontal="left" vertical="center" wrapText="1"/>
    </xf>
    <xf numFmtId="0" fontId="39" fillId="12" borderId="23" xfId="0" applyFont="1" applyFill="1" applyBorder="1" applyAlignment="1">
      <alignment horizontal="left" vertical="center" wrapText="1"/>
    </xf>
    <xf numFmtId="0" fontId="2" fillId="5" borderId="40" xfId="0" applyFont="1" applyFill="1" applyBorder="1" applyAlignment="1">
      <alignment horizontal="left" vertical="center"/>
    </xf>
    <xf numFmtId="0" fontId="2" fillId="5" borderId="42" xfId="0" applyFont="1" applyFill="1" applyBorder="1" applyAlignment="1">
      <alignment horizontal="left" vertical="center"/>
    </xf>
    <xf numFmtId="0" fontId="7" fillId="14" borderId="50" xfId="0" applyFont="1" applyFill="1" applyBorder="1" applyAlignment="1">
      <alignment horizontal="right" vertical="center" wrapText="1"/>
    </xf>
    <xf numFmtId="0" fontId="20" fillId="3" borderId="40" xfId="0" applyFont="1" applyFill="1" applyBorder="1" applyAlignment="1">
      <alignment horizontal="center" vertical="center"/>
    </xf>
    <xf numFmtId="0" fontId="20" fillId="3" borderId="42" xfId="0" applyFont="1" applyFill="1" applyBorder="1" applyAlignment="1">
      <alignment horizontal="center" vertical="center"/>
    </xf>
    <xf numFmtId="0" fontId="20" fillId="3" borderId="41" xfId="0" applyFont="1" applyFill="1" applyBorder="1" applyAlignment="1">
      <alignment horizontal="center" vertical="center"/>
    </xf>
    <xf numFmtId="0" fontId="20" fillId="3" borderId="40" xfId="0" applyFont="1" applyFill="1" applyBorder="1" applyAlignment="1">
      <alignment horizontal="center"/>
    </xf>
    <xf numFmtId="0" fontId="20" fillId="3" borderId="42" xfId="0" applyFont="1" applyFill="1" applyBorder="1" applyAlignment="1">
      <alignment horizontal="center"/>
    </xf>
    <xf numFmtId="0" fontId="20" fillId="3" borderId="41" xfId="0" applyFont="1" applyFill="1" applyBorder="1" applyAlignment="1">
      <alignment horizontal="center"/>
    </xf>
    <xf numFmtId="0" fontId="39" fillId="12" borderId="30" xfId="0" applyFont="1" applyFill="1" applyBorder="1" applyAlignment="1">
      <alignment horizontal="left" vertical="center" wrapText="1"/>
    </xf>
    <xf numFmtId="0" fontId="39" fillId="12" borderId="49" xfId="0" applyFont="1" applyFill="1" applyBorder="1" applyAlignment="1">
      <alignment horizontal="center" vertical="center" wrapText="1"/>
    </xf>
    <xf numFmtId="0" fontId="39" fillId="12" borderId="22" xfId="0" applyFont="1" applyFill="1" applyBorder="1" applyAlignment="1">
      <alignment horizontal="center" vertical="center" wrapText="1"/>
    </xf>
    <xf numFmtId="0" fontId="20" fillId="0" borderId="46" xfId="0" applyFont="1" applyBorder="1" applyAlignment="1">
      <alignment horizontal="right"/>
    </xf>
    <xf numFmtId="0" fontId="7" fillId="14" borderId="25" xfId="0" applyFont="1" applyFill="1" applyBorder="1" applyAlignment="1">
      <alignment horizontal="center" vertical="center" wrapText="1"/>
    </xf>
    <xf numFmtId="0" fontId="11" fillId="0" borderId="25" xfId="0" applyFont="1" applyBorder="1" applyAlignment="1">
      <alignment vertical="center" wrapText="1"/>
    </xf>
    <xf numFmtId="0" fontId="11" fillId="0" borderId="5" xfId="0" applyFont="1" applyBorder="1" applyAlignment="1">
      <alignment vertical="center" wrapText="1"/>
    </xf>
    <xf numFmtId="0" fontId="12" fillId="0" borderId="25" xfId="0" applyFont="1" applyBorder="1" applyAlignment="1">
      <alignment vertical="center" wrapText="1"/>
    </xf>
    <xf numFmtId="0" fontId="12" fillId="0" borderId="5" xfId="0" applyFont="1" applyBorder="1" applyAlignment="1">
      <alignment vertical="center" wrapText="1"/>
    </xf>
    <xf numFmtId="2" fontId="33" fillId="3" borderId="0" xfId="0" applyNumberFormat="1" applyFont="1" applyFill="1" applyAlignment="1">
      <alignment horizontal="center"/>
    </xf>
    <xf numFmtId="2" fontId="15" fillId="3" borderId="43" xfId="0" applyNumberFormat="1" applyFont="1" applyFill="1" applyBorder="1" applyAlignment="1">
      <alignment horizontal="center" vertical="center"/>
    </xf>
    <xf numFmtId="0" fontId="15" fillId="3" borderId="44" xfId="0" applyFont="1" applyFill="1" applyBorder="1" applyAlignment="1">
      <alignment horizontal="center" vertical="center"/>
    </xf>
    <xf numFmtId="0" fontId="15" fillId="3" borderId="45" xfId="0" applyFont="1" applyFill="1" applyBorder="1" applyAlignment="1">
      <alignment horizontal="center" vertical="center"/>
    </xf>
    <xf numFmtId="2" fontId="15" fillId="3" borderId="40" xfId="0" applyNumberFormat="1" applyFont="1" applyFill="1" applyBorder="1" applyAlignment="1">
      <alignment horizontal="center" vertical="center"/>
    </xf>
    <xf numFmtId="2" fontId="15" fillId="3" borderId="42" xfId="0" applyNumberFormat="1" applyFont="1" applyFill="1" applyBorder="1" applyAlignment="1">
      <alignment horizontal="center" vertical="center"/>
    </xf>
    <xf numFmtId="2" fontId="15" fillId="3" borderId="41" xfId="0" applyNumberFormat="1" applyFont="1" applyFill="1" applyBorder="1" applyAlignment="1">
      <alignment horizontal="center" vertical="center"/>
    </xf>
  </cellXfs>
  <cellStyles count="5">
    <cellStyle name="Good" xfId="3" builtinId="26"/>
    <cellStyle name="Hyperlink" xfId="2" builtinId="8"/>
    <cellStyle name="Neutral" xfId="4" builtinId="28"/>
    <cellStyle name="Normal" xfId="0" builtinId="0"/>
    <cellStyle name="Percent" xfId="1" builtinId="5"/>
  </cellStyles>
  <dxfs count="55">
    <dxf>
      <font>
        <color rgb="FFFF0000"/>
      </font>
    </dxf>
    <dxf>
      <font>
        <color rgb="FFFF0000"/>
      </font>
    </dxf>
    <dxf>
      <font>
        <color rgb="FF00B050"/>
      </font>
    </dxf>
    <dxf>
      <fill>
        <patternFill>
          <bgColor rgb="FF00B050"/>
        </patternFill>
      </fill>
    </dxf>
    <dxf>
      <fill>
        <patternFill>
          <bgColor rgb="FFFF0000"/>
        </patternFill>
      </fill>
    </dxf>
    <dxf>
      <fill>
        <patternFill>
          <bgColor rgb="FF0070C0"/>
        </patternFill>
      </fill>
    </dxf>
    <dxf>
      <fill>
        <patternFill>
          <bgColor theme="5"/>
        </patternFill>
      </fill>
    </dxf>
    <dxf>
      <fill>
        <patternFill>
          <bgColor theme="5"/>
        </patternFill>
      </fill>
    </dxf>
    <dxf>
      <fill>
        <patternFill>
          <bgColor rgb="FF00B050"/>
        </patternFill>
      </fill>
    </dxf>
    <dxf>
      <fill>
        <patternFill>
          <bgColor rgb="FFFF0000"/>
        </patternFill>
      </fill>
    </dxf>
    <dxf>
      <fill>
        <patternFill>
          <bgColor rgb="FF00B0F0"/>
        </patternFill>
      </fill>
    </dxf>
    <dxf>
      <fill>
        <patternFill>
          <bgColor theme="5"/>
        </patternFill>
      </fill>
    </dxf>
    <dxf>
      <fill>
        <patternFill>
          <bgColor theme="5"/>
        </patternFill>
      </fill>
    </dxf>
    <dxf>
      <fill>
        <patternFill>
          <bgColor rgb="FFFF0000"/>
        </patternFill>
      </fill>
    </dxf>
    <dxf>
      <fill>
        <patternFill>
          <bgColor rgb="FF00B0F0"/>
        </patternFill>
      </fill>
    </dxf>
    <dxf>
      <fill>
        <patternFill>
          <bgColor rgb="FF00B050"/>
        </patternFill>
      </fill>
    </dxf>
    <dxf>
      <font>
        <color rgb="FFFF0000"/>
      </font>
    </dxf>
    <dxf>
      <font>
        <color rgb="FF00B050"/>
      </font>
    </dxf>
    <dxf>
      <font>
        <color rgb="FFFF0000"/>
      </font>
    </dxf>
    <dxf>
      <font>
        <color rgb="FFFF0000"/>
      </font>
    </dxf>
    <dxf>
      <font>
        <color rgb="FF00B050"/>
      </font>
    </dxf>
    <dxf>
      <fill>
        <patternFill>
          <bgColor rgb="FF00B050"/>
        </patternFill>
      </fill>
    </dxf>
    <dxf>
      <fill>
        <patternFill>
          <bgColor rgb="FFFF0000"/>
        </patternFill>
      </fill>
    </dxf>
    <dxf>
      <fill>
        <patternFill>
          <bgColor rgb="FF00B0F0"/>
        </patternFill>
      </fill>
    </dxf>
    <dxf>
      <fill>
        <patternFill>
          <bgColor theme="5"/>
        </patternFill>
      </fill>
    </dxf>
    <dxf>
      <fill>
        <patternFill>
          <bgColor rgb="FF00B0F0"/>
        </patternFill>
      </fill>
    </dxf>
    <dxf>
      <fill>
        <patternFill>
          <bgColor rgb="FFFF0000"/>
        </patternFill>
      </fill>
    </dxf>
    <dxf>
      <fill>
        <patternFill>
          <bgColor rgb="FF00B050"/>
        </patternFill>
      </fill>
    </dxf>
    <dxf>
      <fill>
        <patternFill>
          <bgColor rgb="FF00B0F0"/>
        </patternFill>
      </fill>
    </dxf>
    <dxf>
      <fill>
        <patternFill>
          <bgColor rgb="FFFF0000"/>
        </patternFill>
      </fill>
    </dxf>
    <dxf>
      <fill>
        <patternFill>
          <bgColor rgb="FF00B050"/>
        </patternFill>
      </fill>
    </dxf>
    <dxf>
      <fill>
        <patternFill>
          <bgColor theme="5"/>
        </patternFill>
      </fill>
    </dxf>
    <dxf>
      <fill>
        <patternFill>
          <bgColor rgb="FF00B0F0"/>
        </patternFill>
      </fill>
    </dxf>
    <dxf>
      <fill>
        <patternFill>
          <bgColor rgb="FFFF0000"/>
        </patternFill>
      </fill>
    </dxf>
    <dxf>
      <fill>
        <patternFill>
          <bgColor rgb="FF00B050"/>
        </patternFill>
      </fill>
    </dxf>
    <dxf>
      <fill>
        <patternFill>
          <bgColor theme="5"/>
        </patternFill>
      </fill>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alignment textRotation="0" wrapText="0" indent="0" justifyLastLine="0" shrinkToFit="0" readingOrder="0"/>
    </dxf>
    <dxf>
      <border outline="0">
        <left style="medium">
          <color indexed="64"/>
        </left>
        <right style="medium">
          <color indexed="64"/>
        </right>
        <bottom style="thin">
          <color indexed="64"/>
        </bottom>
      </border>
    </dxf>
    <dxf>
      <alignment textRotation="0" wrapText="0" indent="0" justifyLastLine="0" shrinkToFit="0" readingOrder="0"/>
    </dxf>
    <dxf>
      <alignment textRotation="0" wrapText="0" indent="0" justifyLastLine="0" shrinkToFit="0" readingOrder="0"/>
    </dxf>
    <dxf>
      <numFmt numFmtId="1" formatCode="0"/>
      <alignment textRotation="0" wrapText="0" indent="0" justifyLastLine="0" shrinkToFit="0" readingOrder="0"/>
    </dxf>
    <dxf>
      <font>
        <b val="0"/>
        <i val="0"/>
        <strike val="0"/>
        <condense val="0"/>
        <extend val="0"/>
        <outline val="0"/>
        <shadow val="0"/>
        <u val="none"/>
        <vertAlign val="baseline"/>
        <sz val="10"/>
        <color rgb="FF211D1E"/>
        <name val="Arial"/>
        <scheme val="none"/>
      </font>
      <alignment horizontal="general" vertical="center" textRotation="0" wrapText="0" indent="0" justifyLastLine="0" shrinkToFit="0" readingOrder="0"/>
    </dxf>
    <dxf>
      <border outline="0">
        <top style="thin">
          <color indexed="64"/>
        </top>
      </border>
    </dxf>
    <dxf>
      <border outline="0">
        <left style="medium">
          <color indexed="64"/>
        </left>
        <right style="medium">
          <color indexed="64"/>
        </right>
        <bottom style="thin">
          <color indexed="64"/>
        </bottom>
      </border>
    </dxf>
    <dxf>
      <alignment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theme="1"/>
        <name val="Calibri"/>
        <scheme val="minor"/>
      </font>
      <fill>
        <patternFill patternType="solid">
          <fgColor indexed="64"/>
          <bgColor rgb="FF92D050"/>
        </patternFill>
      </fill>
      <alignment horizontal="general" vertical="center" textRotation="0" wrapText="0" indent="0" justifyLastLine="0" shrinkToFit="0" readingOrder="0"/>
    </dxf>
    <dxf>
      <font>
        <b/>
        <i val="0"/>
        <strike val="0"/>
        <condense val="0"/>
        <extend val="0"/>
        <outline val="0"/>
        <shadow val="0"/>
        <u val="none"/>
        <vertAlign val="baseline"/>
        <sz val="11"/>
        <color theme="1"/>
        <name val="Calibri"/>
        <scheme val="minor"/>
      </font>
      <numFmt numFmtId="1" formatCode="0"/>
      <alignment horizontal="center" vertical="bottom" textRotation="0" wrapText="0" indent="0" justifyLastLine="0" shrinkToFit="0" readingOrder="0"/>
    </dxf>
    <dxf>
      <alignment textRotation="0" wrapText="0" indent="0" justifyLastLine="0" shrinkToFit="0" readingOrder="0"/>
    </dxf>
    <dxf>
      <border outline="0">
        <top style="thin">
          <color indexed="64"/>
        </top>
      </border>
    </dxf>
    <dxf>
      <border outline="0">
        <top style="medium">
          <color indexed="64"/>
        </top>
        <bottom style="thin">
          <color indexed="64"/>
        </bottom>
      </border>
    </dxf>
    <dxf>
      <alignment textRotation="0" wrapText="0" indent="0" justifyLastLine="0" shrinkToFit="0" readingOrder="0"/>
    </dxf>
    <dxf>
      <border outline="0">
        <bottom style="thin">
          <color indexed="64"/>
        </bottom>
      </border>
    </dxf>
    <dxf>
      <alignment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r>
              <a:rPr lang="en-US" sz="1400">
                <a:solidFill>
                  <a:sysClr val="windowText" lastClr="000000"/>
                </a:solidFill>
                <a:latin typeface="+mn-lt"/>
              </a:rPr>
              <a:t>HF</a:t>
            </a:r>
            <a:r>
              <a:rPr lang="en-US" sz="1400" baseline="0">
                <a:solidFill>
                  <a:sysClr val="windowText" lastClr="000000"/>
                </a:solidFill>
                <a:latin typeface="+mn-lt"/>
              </a:rPr>
              <a:t> and OD </a:t>
            </a:r>
            <a:r>
              <a:rPr lang="en-US" sz="1400">
                <a:solidFill>
                  <a:sysClr val="windowText" lastClr="000000"/>
                </a:solidFill>
                <a:latin typeface="+mn-lt"/>
              </a:rPr>
              <a:t>Internal Consistency Ratio</a:t>
            </a:r>
          </a:p>
          <a:p>
            <a:pPr>
              <a:defRPr sz="1400">
                <a:solidFill>
                  <a:sysClr val="windowText" lastClr="000000"/>
                </a:solidFill>
              </a:defRPr>
            </a:pPr>
            <a:endParaRPr lang="en-US" sz="1400">
              <a:solidFill>
                <a:sysClr val="windowText" lastClr="000000"/>
              </a:solidFill>
              <a:latin typeface="+mn-lt"/>
            </a:endParaRPr>
          </a:p>
        </c:rich>
      </c:tx>
      <c:overlay val="0"/>
      <c:spPr>
        <a:noFill/>
        <a:ln>
          <a:noFill/>
        </a:ln>
        <a:effectLst/>
      </c:spPr>
      <c:txPr>
        <a:bodyPr rot="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0.29177542348204505"/>
          <c:y val="0.18748670140891516"/>
          <c:w val="0.33481945735632368"/>
          <c:h val="0.58805155372015039"/>
        </c:manualLayout>
      </c:layout>
      <c:doughnutChart>
        <c:varyColors val="1"/>
        <c:ser>
          <c:idx val="0"/>
          <c:order val="0"/>
          <c:dPt>
            <c:idx val="0"/>
            <c:bubble3D val="0"/>
            <c:spPr>
              <a:solidFill>
                <a:schemeClr val="accent6"/>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1-11FD-4315-B294-D5BABFA7A239}"/>
              </c:ext>
            </c:extLst>
          </c:dPt>
          <c:dPt>
            <c:idx val="1"/>
            <c:bubble3D val="0"/>
            <c:spPr>
              <a:solidFill>
                <a:schemeClr val="accent5"/>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11FD-4315-B294-D5BABFA7A23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en-US"/>
              </a:p>
            </c:txP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'Master Sheet'!$S$85:$S$86</c:f>
              <c:strCache>
                <c:ptCount val="2"/>
                <c:pt idx="0">
                  <c:v>HFs with at 33% or more difference between the HF and operational district ratio</c:v>
                </c:pt>
                <c:pt idx="1">
                  <c:v>HFs with at less than 33% difference between the HFs and operational district ratio</c:v>
                </c:pt>
              </c:strCache>
            </c:strRef>
          </c:cat>
          <c:val>
            <c:numRef>
              <c:f>'Master Sheet'!$T$85:$T$86</c:f>
              <c:numCache>
                <c:formatCode>0</c:formatCode>
                <c:ptCount val="2"/>
                <c:pt idx="0">
                  <c:v>50</c:v>
                </c:pt>
                <c:pt idx="1">
                  <c:v>50</c:v>
                </c:pt>
              </c:numCache>
            </c:numRef>
          </c:val>
          <c:extLst>
            <c:ext xmlns:c16="http://schemas.microsoft.com/office/drawing/2014/chart" uri="{C3380CC4-5D6E-409C-BE32-E72D297353CC}">
              <c16:uniqueId val="{00000004-11FD-4315-B294-D5BABFA7A239}"/>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2.9559818933429538E-3"/>
          <c:y val="0.78328422073909743"/>
          <c:w val="0.98298255460005668"/>
          <c:h val="0.19504804010749702"/>
        </c:manualLayout>
      </c:layout>
      <c:overlay val="0"/>
      <c:spPr>
        <a:solidFill>
          <a:schemeClr val="lt1">
            <a:lumMod val="95000"/>
            <a:alpha val="39000"/>
          </a:schemeClr>
        </a:solidFill>
        <a:ln>
          <a:noFill/>
        </a:ln>
        <a:effectLst/>
      </c:spPr>
      <c:txPr>
        <a:bodyPr rot="0" spcFirstLastPara="1" vertOverflow="ellipsis" vert="horz" wrap="square" anchor="ctr" anchorCtr="1"/>
        <a:lstStyle/>
        <a:p>
          <a:pPr>
            <a:defRPr sz="1200" b="1" i="0" u="none" strike="noStrike" kern="1200" baseline="0">
              <a:solidFill>
                <a:sysClr val="windowText" lastClr="000000"/>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r>
              <a:rPr lang="en-US" sz="1400" b="1">
                <a:solidFill>
                  <a:schemeClr val="tx1"/>
                </a:solidFill>
              </a:rPr>
              <a:t>Number of Health Facilities completing</a:t>
            </a:r>
            <a:r>
              <a:rPr lang="en-US" sz="1400" b="1" baseline="0">
                <a:solidFill>
                  <a:schemeClr val="tx1"/>
                </a:solidFill>
              </a:rPr>
              <a:t> the Indicator Data</a:t>
            </a:r>
            <a:endParaRPr lang="en-US" sz="1400" b="1">
              <a:solidFill>
                <a:schemeClr val="tx1"/>
              </a:solidFill>
            </a:endParaRP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mn-lt"/>
              <a:ea typeface="+mn-ea"/>
              <a:cs typeface="+mn-cs"/>
            </a:defRPr>
          </a:pPr>
          <a:endParaRPr lang="en-US"/>
        </a:p>
      </c:txPr>
    </c:title>
    <c:autoTitleDeleted val="0"/>
    <c:plotArea>
      <c:layout>
        <c:manualLayout>
          <c:layoutTarget val="inner"/>
          <c:xMode val="edge"/>
          <c:yMode val="edge"/>
          <c:x val="0.10601723281842247"/>
          <c:y val="0.1422586926924968"/>
          <c:w val="0.8736906507738097"/>
          <c:h val="0.46722962478782343"/>
        </c:manualLayout>
      </c:layout>
      <c:barChart>
        <c:barDir val="col"/>
        <c:grouping val="clustered"/>
        <c:varyColors val="0"/>
        <c:ser>
          <c:idx val="0"/>
          <c:order val="0"/>
          <c:tx>
            <c:strRef>
              <c:f>'Master Sheet'!$T$51</c:f>
              <c:strCache>
                <c:ptCount val="1"/>
                <c:pt idx="0">
                  <c:v>Number of OD</c:v>
                </c:pt>
              </c:strCache>
            </c:strRef>
          </c:tx>
          <c:spPr>
            <a:solidFill>
              <a:schemeClr val="accent6"/>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1-CF97-4DFF-8A78-404ADFB5B491}"/>
              </c:ext>
            </c:extLst>
          </c:dPt>
          <c:dPt>
            <c:idx val="1"/>
            <c:invertIfNegative val="0"/>
            <c:bubble3D val="0"/>
            <c:spPr>
              <a:solidFill>
                <a:schemeClr val="accent2">
                  <a:lumMod val="40000"/>
                  <a:lumOff val="60000"/>
                </a:schemeClr>
              </a:solidFill>
              <a:ln>
                <a:noFill/>
              </a:ln>
              <a:effectLst/>
            </c:spPr>
            <c:extLst>
              <c:ext xmlns:c16="http://schemas.microsoft.com/office/drawing/2014/chart" uri="{C3380CC4-5D6E-409C-BE32-E72D297353CC}">
                <c16:uniqueId val="{00000003-CF97-4DFF-8A78-404ADFB5B491}"/>
              </c:ext>
            </c:extLst>
          </c:dPt>
          <c:dPt>
            <c:idx val="2"/>
            <c:invertIfNegative val="0"/>
            <c:bubble3D val="0"/>
            <c:spPr>
              <a:solidFill>
                <a:srgbClr val="00B050"/>
              </a:solidFill>
              <a:ln>
                <a:noFill/>
              </a:ln>
              <a:effectLst/>
            </c:spPr>
            <c:extLst>
              <c:ext xmlns:c16="http://schemas.microsoft.com/office/drawing/2014/chart" uri="{C3380CC4-5D6E-409C-BE32-E72D297353CC}">
                <c16:uniqueId val="{00000005-CF97-4DFF-8A78-404ADFB5B491}"/>
              </c:ext>
            </c:extLst>
          </c:dPt>
          <c:dPt>
            <c:idx val="3"/>
            <c:invertIfNegative val="0"/>
            <c:bubble3D val="0"/>
            <c:spPr>
              <a:solidFill>
                <a:schemeClr val="accent2"/>
              </a:solidFill>
              <a:ln>
                <a:noFill/>
              </a:ln>
              <a:effectLst/>
            </c:spPr>
            <c:extLst>
              <c:ext xmlns:c16="http://schemas.microsoft.com/office/drawing/2014/chart" uri="{C3380CC4-5D6E-409C-BE32-E72D297353CC}">
                <c16:uniqueId val="{00000007-766F-4266-985E-F771BD66C192}"/>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Sheet'!$S$52:$S$55</c:f>
              <c:strCache>
                <c:ptCount val="4"/>
                <c:pt idx="0">
                  <c:v>No. of HFS with completeness rate below 90 %</c:v>
                </c:pt>
                <c:pt idx="1">
                  <c:v>No. of HFs between 91-99 %</c:v>
                </c:pt>
                <c:pt idx="2">
                  <c:v>No.  of HFs with 100 % expected results</c:v>
                </c:pt>
                <c:pt idx="3">
                  <c:v>No. of HFs  with reporting completeness rate more than 100 %</c:v>
                </c:pt>
              </c:strCache>
            </c:strRef>
          </c:cat>
          <c:val>
            <c:numRef>
              <c:f>'Master Sheet'!$T$52:$T$55</c:f>
              <c:numCache>
                <c:formatCode>0</c:formatCode>
                <c:ptCount val="4"/>
                <c:pt idx="0">
                  <c:v>7</c:v>
                </c:pt>
                <c:pt idx="1">
                  <c:v>0</c:v>
                </c:pt>
                <c:pt idx="2">
                  <c:v>1</c:v>
                </c:pt>
                <c:pt idx="3">
                  <c:v>0</c:v>
                </c:pt>
              </c:numCache>
            </c:numRef>
          </c:val>
          <c:extLst>
            <c:ext xmlns:c16="http://schemas.microsoft.com/office/drawing/2014/chart" uri="{C3380CC4-5D6E-409C-BE32-E72D297353CC}">
              <c16:uniqueId val="{00000006-CF97-4DFF-8A78-404ADFB5B491}"/>
            </c:ext>
          </c:extLst>
        </c:ser>
        <c:dLbls>
          <c:showLegendKey val="0"/>
          <c:showVal val="0"/>
          <c:showCatName val="0"/>
          <c:showSerName val="0"/>
          <c:showPercent val="0"/>
          <c:showBubbleSize val="0"/>
        </c:dLbls>
        <c:gapWidth val="219"/>
        <c:overlap val="-27"/>
        <c:axId val="242180048"/>
        <c:axId val="242166736"/>
      </c:barChart>
      <c:catAx>
        <c:axId val="242180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66736"/>
        <c:crosses val="autoZero"/>
        <c:auto val="1"/>
        <c:lblAlgn val="ctr"/>
        <c:lblOffset val="100"/>
        <c:noMultiLvlLbl val="0"/>
      </c:catAx>
      <c:valAx>
        <c:axId val="242166736"/>
        <c:scaling>
          <c:orientation val="minMax"/>
        </c:scaling>
        <c:delete val="0"/>
        <c:axPos val="l"/>
        <c:title>
          <c:tx>
            <c:rich>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r>
                  <a:rPr lang="en-US" sz="1200" b="1">
                    <a:solidFill>
                      <a:schemeClr val="tx1"/>
                    </a:solidFill>
                  </a:rPr>
                  <a:t>Number of Health Facilities</a:t>
                </a:r>
              </a:p>
            </c:rich>
          </c:tx>
          <c:layout>
            <c:manualLayout>
              <c:xMode val="edge"/>
              <c:yMode val="edge"/>
              <c:x val="7.5672338288063105E-3"/>
              <c:y val="9.1364098759107212E-2"/>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242180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a:solidFill>
                  <a:schemeClr val="tx1"/>
                </a:solidFill>
              </a:rPr>
              <a:t>Health Facility Reporting</a:t>
            </a:r>
            <a:r>
              <a:rPr lang="en-US" b="1" baseline="0">
                <a:solidFill>
                  <a:schemeClr val="tx1"/>
                </a:solidFill>
              </a:rPr>
              <a:t> Timeliness Rate</a:t>
            </a:r>
            <a:r>
              <a:rPr lang="en-US" b="1">
                <a:solidFill>
                  <a:schemeClr val="tx1"/>
                </a:solidFill>
              </a:rPr>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tx>
            <c:strRef>
              <c:f>'Master Sheet'!$T$24</c:f>
              <c:strCache>
                <c:ptCount val="1"/>
                <c:pt idx="0">
                  <c:v>Percentage </c:v>
                </c:pt>
              </c:strCache>
            </c:strRef>
          </c:tx>
          <c:dPt>
            <c:idx val="0"/>
            <c:bubble3D val="0"/>
            <c:spPr>
              <a:solidFill>
                <a:schemeClr val="accent1"/>
              </a:solidFill>
              <a:ln>
                <a:noFill/>
              </a:ln>
              <a:effectLst/>
            </c:spPr>
            <c:extLst>
              <c:ext xmlns:c16="http://schemas.microsoft.com/office/drawing/2014/chart" uri="{C3380CC4-5D6E-409C-BE32-E72D297353CC}">
                <c16:uniqueId val="{00000001-6AAA-4A86-BFF5-23DC8C259DEA}"/>
              </c:ext>
            </c:extLst>
          </c:dPt>
          <c:dPt>
            <c:idx val="1"/>
            <c:bubble3D val="0"/>
            <c:spPr>
              <a:solidFill>
                <a:schemeClr val="accent2"/>
              </a:solidFill>
              <a:ln>
                <a:noFill/>
              </a:ln>
              <a:effectLst/>
            </c:spPr>
            <c:extLst>
              <c:ext xmlns:c16="http://schemas.microsoft.com/office/drawing/2014/chart" uri="{C3380CC4-5D6E-409C-BE32-E72D297353CC}">
                <c16:uniqueId val="{00000003-6AAA-4A86-BFF5-23DC8C259DEA}"/>
              </c:ext>
            </c:extLst>
          </c:dPt>
          <c:dPt>
            <c:idx val="2"/>
            <c:bubble3D val="0"/>
            <c:spPr>
              <a:solidFill>
                <a:srgbClr val="00B050"/>
              </a:solidFill>
              <a:ln>
                <a:noFill/>
              </a:ln>
              <a:effectLst/>
            </c:spPr>
            <c:extLst>
              <c:ext xmlns:c16="http://schemas.microsoft.com/office/drawing/2014/chart" uri="{C3380CC4-5D6E-409C-BE32-E72D297353CC}">
                <c16:uniqueId val="{00000002-896F-4B0F-BCF3-142C099F7728}"/>
              </c:ext>
            </c:extLst>
          </c:dPt>
          <c:dPt>
            <c:idx val="3"/>
            <c:bubble3D val="0"/>
            <c:spPr>
              <a:solidFill>
                <a:schemeClr val="accent4"/>
              </a:solidFill>
              <a:ln>
                <a:noFill/>
              </a:ln>
              <a:effectLst/>
            </c:spPr>
            <c:extLst>
              <c:ext xmlns:c16="http://schemas.microsoft.com/office/drawing/2014/chart" uri="{C3380CC4-5D6E-409C-BE32-E72D297353CC}">
                <c16:uniqueId val="{00000007-6AAA-4A86-BFF5-23DC8C259DEA}"/>
              </c:ext>
            </c:extLst>
          </c:dPt>
          <c:dLbls>
            <c:dLbl>
              <c:idx val="0"/>
              <c:layout>
                <c:manualLayout>
                  <c:x val="5.914693515517911E-2"/>
                  <c:y val="1.07191601049868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AAA-4A86-BFF5-23DC8C259DEA}"/>
                </c:ext>
              </c:extLst>
            </c:dLbl>
            <c:dLbl>
              <c:idx val="3"/>
              <c:layout>
                <c:manualLayout>
                  <c:x val="-5.1097412693456551E-2"/>
                  <c:y val="2.182997958588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AAA-4A86-BFF5-23DC8C259DEA}"/>
                </c:ext>
              </c:extLst>
            </c:dLbl>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'Master Sheet'!$S$25:$S$28</c:f>
              <c:strCache>
                <c:ptCount val="4"/>
                <c:pt idx="0">
                  <c:v>HFs with timeliness rate 75% or below  </c:v>
                </c:pt>
                <c:pt idx="1">
                  <c:v>HFs with reporting completeness rate between 75% - 99%</c:v>
                </c:pt>
                <c:pt idx="2">
                  <c:v>HFs with 100% reporting timeliness</c:v>
                </c:pt>
                <c:pt idx="3">
                  <c:v>Number and percent of HF more than 100% reporting timeliness</c:v>
                </c:pt>
              </c:strCache>
            </c:strRef>
          </c:cat>
          <c:val>
            <c:numRef>
              <c:f>'Master Sheet'!$T$25:$T$28</c:f>
              <c:numCache>
                <c:formatCode>0</c:formatCode>
                <c:ptCount val="4"/>
                <c:pt idx="0">
                  <c:v>14.285714285714285</c:v>
                </c:pt>
                <c:pt idx="1">
                  <c:v>0</c:v>
                </c:pt>
                <c:pt idx="2">
                  <c:v>85.714285714285708</c:v>
                </c:pt>
                <c:pt idx="3">
                  <c:v>0</c:v>
                </c:pt>
              </c:numCache>
            </c:numRef>
          </c:val>
          <c:extLst>
            <c:ext xmlns:c16="http://schemas.microsoft.com/office/drawing/2014/chart" uri="{C3380CC4-5D6E-409C-BE32-E72D297353CC}">
              <c16:uniqueId val="{00000000-896F-4B0F-BCF3-142C099F772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accent5">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b="1" baseline="0">
                <a:solidFill>
                  <a:schemeClr val="tx1"/>
                </a:solidFill>
              </a:rPr>
              <a:t>Health Facility Report Availability</a:t>
            </a:r>
            <a:r>
              <a:rPr lang="en-US"/>
              <a:t>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'Master Sheet'!$T$2</c:f>
              <c:strCache>
                <c:ptCount val="1"/>
                <c:pt idx="0">
                  <c:v>Percentage </c:v>
                </c:pt>
              </c:strCache>
            </c:strRef>
          </c:tx>
          <c:spPr>
            <a:solidFill>
              <a:schemeClr val="accent1"/>
            </a:solidFill>
            <a:ln w="19050">
              <a:solidFill>
                <a:schemeClr val="lt1"/>
              </a:solidFill>
            </a:ln>
            <a:effectLst/>
          </c:spPr>
          <c:invertIfNegative val="0"/>
          <c:dPt>
            <c:idx val="0"/>
            <c:invertIfNegative val="0"/>
            <c:bubble3D val="0"/>
            <c:spPr>
              <a:solidFill>
                <a:srgbClr val="FF0000"/>
              </a:solidFill>
              <a:ln w="19050">
                <a:solidFill>
                  <a:schemeClr val="lt1"/>
                </a:solidFill>
              </a:ln>
              <a:effectLst/>
            </c:spPr>
            <c:extLst>
              <c:ext xmlns:c16="http://schemas.microsoft.com/office/drawing/2014/chart" uri="{C3380CC4-5D6E-409C-BE32-E72D297353CC}">
                <c16:uniqueId val="{00000004-53B5-46B1-9072-9DEB5C86F2BD}"/>
              </c:ext>
            </c:extLst>
          </c:dPt>
          <c:dPt>
            <c:idx val="1"/>
            <c:invertIfNegative val="0"/>
            <c:bubble3D val="0"/>
            <c:spPr>
              <a:solidFill>
                <a:schemeClr val="accent2"/>
              </a:solidFill>
              <a:ln w="19050">
                <a:solidFill>
                  <a:schemeClr val="lt1"/>
                </a:solidFill>
              </a:ln>
              <a:effectLst/>
            </c:spPr>
            <c:extLst>
              <c:ext xmlns:c16="http://schemas.microsoft.com/office/drawing/2014/chart" uri="{C3380CC4-5D6E-409C-BE32-E72D297353CC}">
                <c16:uniqueId val="{00000003-53B5-46B1-9072-9DEB5C86F2BD}"/>
              </c:ext>
            </c:extLst>
          </c:dPt>
          <c:dPt>
            <c:idx val="2"/>
            <c:invertIfNegative val="0"/>
            <c:bubble3D val="0"/>
            <c:spPr>
              <a:solidFill>
                <a:srgbClr val="00B050"/>
              </a:solidFill>
              <a:ln w="19050">
                <a:solidFill>
                  <a:schemeClr val="lt1"/>
                </a:solidFill>
              </a:ln>
              <a:effectLst/>
            </c:spPr>
            <c:extLst>
              <c:ext xmlns:c16="http://schemas.microsoft.com/office/drawing/2014/chart" uri="{C3380CC4-5D6E-409C-BE32-E72D297353CC}">
                <c16:uniqueId val="{00000002-53B5-46B1-9072-9DEB5C86F2BD}"/>
              </c:ext>
            </c:extLst>
          </c:dPt>
          <c:dPt>
            <c:idx val="3"/>
            <c:invertIfNegative val="0"/>
            <c:bubble3D val="0"/>
            <c:spPr>
              <a:solidFill>
                <a:srgbClr val="FFC000"/>
              </a:solidFill>
              <a:ln w="19050">
                <a:solidFill>
                  <a:schemeClr val="lt1"/>
                </a:solidFill>
              </a:ln>
              <a:effectLst/>
            </c:spPr>
            <c:extLst>
              <c:ext xmlns:c16="http://schemas.microsoft.com/office/drawing/2014/chart" uri="{C3380CC4-5D6E-409C-BE32-E72D297353CC}">
                <c16:uniqueId val="{00000005-53B5-46B1-9072-9DEB5C86F2BD}"/>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Sheet'!$S$3:$S$6</c:f>
              <c:strCache>
                <c:ptCount val="4"/>
                <c:pt idx="0">
                  <c:v>HFs with reporting completeness rate below 75%</c:v>
                </c:pt>
                <c:pt idx="1">
                  <c:v>HFs with reporting completeness rate between 75% - 90%</c:v>
                </c:pt>
                <c:pt idx="2">
                  <c:v>HFs with reporting completeness rate 100%</c:v>
                </c:pt>
                <c:pt idx="3">
                  <c:v>HFs with reporting completeness rate more than 100 %</c:v>
                </c:pt>
              </c:strCache>
            </c:strRef>
          </c:cat>
          <c:val>
            <c:numRef>
              <c:f>'Master Sheet'!$T$3:$T$6</c:f>
              <c:numCache>
                <c:formatCode>0</c:formatCode>
                <c:ptCount val="4"/>
                <c:pt idx="0">
                  <c:v>75</c:v>
                </c:pt>
                <c:pt idx="1">
                  <c:v>0</c:v>
                </c:pt>
                <c:pt idx="2">
                  <c:v>25</c:v>
                </c:pt>
                <c:pt idx="3">
                  <c:v>0</c:v>
                </c:pt>
              </c:numCache>
            </c:numRef>
          </c:val>
          <c:extLst>
            <c:ext xmlns:c16="http://schemas.microsoft.com/office/drawing/2014/chart" uri="{C3380CC4-5D6E-409C-BE32-E72D297353CC}">
              <c16:uniqueId val="{00000000-53B5-46B1-9072-9DEB5C86F2BD}"/>
            </c:ext>
          </c:extLst>
        </c:ser>
        <c:dLbls>
          <c:showLegendKey val="0"/>
          <c:showVal val="0"/>
          <c:showCatName val="0"/>
          <c:showSerName val="0"/>
          <c:showPercent val="0"/>
          <c:showBubbleSize val="0"/>
        </c:dLbls>
        <c:gapWidth val="150"/>
        <c:axId val="712467104"/>
        <c:axId val="712468768"/>
      </c:barChart>
      <c:catAx>
        <c:axId val="7124671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solidFill>
                <a:latin typeface="+mn-lt"/>
                <a:ea typeface="+mn-ea"/>
                <a:cs typeface="+mn-cs"/>
              </a:defRPr>
            </a:pPr>
            <a:endParaRPr lang="en-US"/>
          </a:p>
        </c:txPr>
        <c:crossAx val="712468768"/>
        <c:crosses val="autoZero"/>
        <c:auto val="1"/>
        <c:lblAlgn val="ctr"/>
        <c:lblOffset val="100"/>
        <c:noMultiLvlLbl val="0"/>
      </c:catAx>
      <c:valAx>
        <c:axId val="712468768"/>
        <c:scaling>
          <c:orientation val="minMax"/>
        </c:scaling>
        <c:delete val="0"/>
        <c:axPos val="l"/>
        <c:title>
          <c:tx>
            <c:rich>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r>
                  <a:rPr lang="en-US" sz="1200" b="1">
                    <a:solidFill>
                      <a:schemeClr val="tx1"/>
                    </a:solidFill>
                  </a:rPr>
                  <a:t>Percentage</a:t>
                </a:r>
                <a:endParaRPr lang="en-US" b="1">
                  <a:solidFill>
                    <a:schemeClr val="tx1"/>
                  </a:solidFill>
                </a:endParaRP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n-lt"/>
                  <a:ea typeface="+mn-ea"/>
                  <a:cs typeface="+mn-cs"/>
                </a:defRPr>
              </a:pPr>
              <a:endParaRPr lang="en-US"/>
            </a:p>
          </c:txPr>
        </c:title>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7124671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r>
              <a:rPr lang="en-US" sz="1400" b="1" i="0" baseline="0">
                <a:solidFill>
                  <a:schemeClr val="tx1"/>
                </a:solidFill>
                <a:effectLst/>
              </a:rPr>
              <a:t>Health Facilities Data Accuracy Check</a:t>
            </a:r>
            <a:endParaRPr lang="en-US" sz="1400">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a:solidFill>
                  <a:schemeClr val="tx1"/>
                </a:solidFill>
              </a:defRPr>
            </a:pPr>
            <a:endParaRPr lang="en-US" sz="1400">
              <a:solidFill>
                <a:schemeClr val="tx1"/>
              </a:solidFill>
            </a:endParaRPr>
          </a:p>
        </c:rich>
      </c:tx>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chemeClr val="tx1"/>
              </a:solidFill>
              <a:latin typeface="+mn-lt"/>
              <a:ea typeface="+mn-ea"/>
              <a:cs typeface="+mn-cs"/>
            </a:defRPr>
          </a:pPr>
          <a:endParaRPr lang="en-US"/>
        </a:p>
      </c:txPr>
    </c:title>
    <c:autoTitleDeleted val="0"/>
    <c:plotArea>
      <c:layout/>
      <c:barChart>
        <c:barDir val="col"/>
        <c:grouping val="clustered"/>
        <c:varyColors val="0"/>
        <c:ser>
          <c:idx val="0"/>
          <c:order val="0"/>
          <c:tx>
            <c:strRef>
              <c:f>'Master Sheet'!$T$67</c:f>
              <c:strCache>
                <c:ptCount val="1"/>
                <c:pt idx="0">
                  <c:v>Number</c:v>
                </c:pt>
              </c:strCache>
            </c:strRef>
          </c:tx>
          <c:spPr>
            <a:solidFill>
              <a:schemeClr val="accent1"/>
            </a:solidFill>
            <a:ln>
              <a:noFill/>
            </a:ln>
            <a:effectLst/>
          </c:spPr>
          <c:invertIfNegative val="0"/>
          <c:dPt>
            <c:idx val="0"/>
            <c:invertIfNegative val="0"/>
            <c:bubble3D val="0"/>
            <c:spPr>
              <a:solidFill>
                <a:srgbClr val="FF0000"/>
              </a:solidFill>
              <a:ln>
                <a:noFill/>
              </a:ln>
              <a:effectLst/>
            </c:spPr>
            <c:extLst>
              <c:ext xmlns:c16="http://schemas.microsoft.com/office/drawing/2014/chart" uri="{C3380CC4-5D6E-409C-BE32-E72D297353CC}">
                <c16:uniqueId val="{00000003-C9EF-43CE-840F-7F4268BABF29}"/>
              </c:ext>
            </c:extLst>
          </c:dPt>
          <c:dPt>
            <c:idx val="2"/>
            <c:invertIfNegative val="0"/>
            <c:bubble3D val="0"/>
            <c:spPr>
              <a:solidFill>
                <a:srgbClr val="00B050"/>
              </a:solidFill>
              <a:ln>
                <a:noFill/>
              </a:ln>
              <a:effectLst/>
            </c:spPr>
            <c:extLst>
              <c:ext xmlns:c16="http://schemas.microsoft.com/office/drawing/2014/chart" uri="{C3380CC4-5D6E-409C-BE32-E72D297353CC}">
                <c16:uniqueId val="{00000002-C9EF-43CE-840F-7F4268BABF29}"/>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'Master Sheet'!$S$68:$S$70</c:f>
              <c:strCache>
                <c:ptCount val="3"/>
                <c:pt idx="0">
                  <c:v>Total number of health facilities over-reporting</c:v>
                </c:pt>
                <c:pt idx="1">
                  <c:v>Total number of health facilities under-reporting</c:v>
                </c:pt>
                <c:pt idx="2">
                  <c:v>Total number of health facilities exactly matching</c:v>
                </c:pt>
              </c:strCache>
            </c:strRef>
          </c:cat>
          <c:val>
            <c:numRef>
              <c:f>'Master Sheet'!$T$68:$T$70</c:f>
              <c:numCache>
                <c:formatCode>General</c:formatCode>
                <c:ptCount val="3"/>
                <c:pt idx="0">
                  <c:v>2</c:v>
                </c:pt>
                <c:pt idx="1">
                  <c:v>3</c:v>
                </c:pt>
                <c:pt idx="2">
                  <c:v>3</c:v>
                </c:pt>
              </c:numCache>
            </c:numRef>
          </c:val>
          <c:extLst>
            <c:ext xmlns:c16="http://schemas.microsoft.com/office/drawing/2014/chart" uri="{C3380CC4-5D6E-409C-BE32-E72D297353CC}">
              <c16:uniqueId val="{00000000-C9EF-43CE-840F-7F4268BABF29}"/>
            </c:ext>
          </c:extLst>
        </c:ser>
        <c:dLbls>
          <c:showLegendKey val="0"/>
          <c:showVal val="0"/>
          <c:showCatName val="0"/>
          <c:showSerName val="0"/>
          <c:showPercent val="0"/>
          <c:showBubbleSize val="0"/>
        </c:dLbls>
        <c:gapWidth val="182"/>
        <c:axId val="877252400"/>
        <c:axId val="877251152"/>
      </c:barChart>
      <c:catAx>
        <c:axId val="877252400"/>
        <c:scaling>
          <c:orientation val="maxMin"/>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877251152"/>
        <c:crosses val="autoZero"/>
        <c:auto val="1"/>
        <c:lblAlgn val="ctr"/>
        <c:lblOffset val="100"/>
        <c:noMultiLvlLbl val="0"/>
      </c:catAx>
      <c:valAx>
        <c:axId val="87725115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r>
                  <a:rPr lang="en-US" sz="1200" b="1">
                    <a:solidFill>
                      <a:schemeClr val="tx1"/>
                    </a:solidFill>
                  </a:rPr>
                  <a:t>Number of</a:t>
                </a:r>
                <a:r>
                  <a:rPr lang="en-US" sz="1200" b="1" baseline="0">
                    <a:solidFill>
                      <a:schemeClr val="tx1"/>
                    </a:solidFill>
                  </a:rPr>
                  <a:t> Health Facilities</a:t>
                </a:r>
                <a:endParaRPr lang="en-US" b="1">
                  <a:solidFill>
                    <a:schemeClr val="tx1"/>
                  </a:solidFill>
                </a:endParaRPr>
              </a:p>
            </c:rich>
          </c:tx>
          <c:layout>
            <c:manualLayout>
              <c:xMode val="edge"/>
              <c:yMode val="edge"/>
              <c:x val="2.2546897546897548E-2"/>
              <c:y val="0.19480708027438598"/>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chemeClr val="tx1"/>
                </a:solidFill>
                <a:latin typeface="+mn-lt"/>
                <a:ea typeface="+mn-ea"/>
                <a:cs typeface="+mn-cs"/>
              </a:defRPr>
            </a:pPr>
            <a:endParaRPr lang="en-US"/>
          </a:p>
        </c:txPr>
        <c:crossAx val="877252400"/>
        <c:crosses val="max"/>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76200</xdr:rowOff>
    </xdr:from>
    <xdr:to>
      <xdr:col>0</xdr:col>
      <xdr:colOff>3432142</xdr:colOff>
      <xdr:row>7</xdr:row>
      <xdr:rowOff>117869</xdr:rowOff>
    </xdr:to>
    <xdr:pic>
      <xdr:nvPicPr>
        <xdr:cNvPr id="6" name="Picture 5">
          <a:extLst>
            <a:ext uri="{FF2B5EF4-FFF2-40B4-BE49-F238E27FC236}">
              <a16:creationId xmlns:a16="http://schemas.microsoft.com/office/drawing/2014/main" id="{3E6508D1-96D3-44DA-9849-FE0AE5220BF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0" y="577850"/>
          <a:ext cx="3432142" cy="104496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11</xdr:col>
      <xdr:colOff>41721</xdr:colOff>
      <xdr:row>19</xdr:row>
      <xdr:rowOff>131035</xdr:rowOff>
    </xdr:from>
    <xdr:to>
      <xdr:col>20</xdr:col>
      <xdr:colOff>195204</xdr:colOff>
      <xdr:row>37</xdr:row>
      <xdr:rowOff>55498</xdr:rowOff>
    </xdr:to>
    <xdr:graphicFrame macro="">
      <xdr:nvGraphicFramePr>
        <xdr:cNvPr id="10" name="Chart 9">
          <a:extLst>
            <a:ext uri="{FF2B5EF4-FFF2-40B4-BE49-F238E27FC236}">
              <a16:creationId xmlns:a16="http://schemas.microsoft.com/office/drawing/2014/main" id="{838EFAFB-CDD0-44BC-A044-B89422534C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6950</xdr:colOff>
      <xdr:row>37</xdr:row>
      <xdr:rowOff>73112</xdr:rowOff>
    </xdr:from>
    <xdr:to>
      <xdr:col>11</xdr:col>
      <xdr:colOff>30671</xdr:colOff>
      <xdr:row>54</xdr:row>
      <xdr:rowOff>179003</xdr:rowOff>
    </xdr:to>
    <xdr:graphicFrame macro="">
      <xdr:nvGraphicFramePr>
        <xdr:cNvPr id="12" name="Chart 11">
          <a:extLst>
            <a:ext uri="{FF2B5EF4-FFF2-40B4-BE49-F238E27FC236}">
              <a16:creationId xmlns:a16="http://schemas.microsoft.com/office/drawing/2014/main" id="{1947CAF1-B8F3-4E48-B407-C525D6B5AC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35586</xdr:colOff>
      <xdr:row>2</xdr:row>
      <xdr:rowOff>10387</xdr:rowOff>
    </xdr:from>
    <xdr:to>
      <xdr:col>20</xdr:col>
      <xdr:colOff>204920</xdr:colOff>
      <xdr:row>19</xdr:row>
      <xdr:rowOff>116220</xdr:rowOff>
    </xdr:to>
    <xdr:graphicFrame macro="">
      <xdr:nvGraphicFramePr>
        <xdr:cNvPr id="8" name="Chart 7">
          <a:extLst>
            <a:ext uri="{FF2B5EF4-FFF2-40B4-BE49-F238E27FC236}">
              <a16:creationId xmlns:a16="http://schemas.microsoft.com/office/drawing/2014/main" id="{40D9CB8F-B11A-4017-AE05-F11E5BD4FB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4416</xdr:colOff>
      <xdr:row>2</xdr:row>
      <xdr:rowOff>9466</xdr:rowOff>
    </xdr:from>
    <xdr:to>
      <xdr:col>11</xdr:col>
      <xdr:colOff>28137</xdr:colOff>
      <xdr:row>19</xdr:row>
      <xdr:rowOff>113385</xdr:rowOff>
    </xdr:to>
    <xdr:graphicFrame macro="">
      <xdr:nvGraphicFramePr>
        <xdr:cNvPr id="9" name="Chart 8">
          <a:extLst>
            <a:ext uri="{FF2B5EF4-FFF2-40B4-BE49-F238E27FC236}">
              <a16:creationId xmlns:a16="http://schemas.microsoft.com/office/drawing/2014/main" id="{5245384D-8DD8-4CAF-97D7-21E1D11578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4418</xdr:colOff>
      <xdr:row>19</xdr:row>
      <xdr:rowOff>129875</xdr:rowOff>
    </xdr:from>
    <xdr:to>
      <xdr:col>11</xdr:col>
      <xdr:colOff>28139</xdr:colOff>
      <xdr:row>37</xdr:row>
      <xdr:rowOff>54338</xdr:rowOff>
    </xdr:to>
    <xdr:graphicFrame macro="">
      <xdr:nvGraphicFramePr>
        <xdr:cNvPr id="13" name="Chart 12">
          <a:extLst>
            <a:ext uri="{FF2B5EF4-FFF2-40B4-BE49-F238E27FC236}">
              <a16:creationId xmlns:a16="http://schemas.microsoft.com/office/drawing/2014/main" id="{783DD4A6-1A89-4BD8-880C-1A24BE9308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msharmabanjara\Documents\Data%20quality%20tool%20and%20protocol\OD%20level%20TB%20M&amp;E%20Training\Data%20Quality%20Review%20Tool%20and%20Dashboard_Practi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QR toolkit guidelines Intro "/>
      <sheetName val="A. Reporting Completeness Rate"/>
      <sheetName val="B. Reporting timeliness"/>
      <sheetName val="C. Completeness of Rep Ind data"/>
      <sheetName val="D. Verificat of Data Accuracy"/>
      <sheetName val="E. Data Internal Consistency Ov"/>
      <sheetName val="Dashboard"/>
    </sheetNames>
    <sheetDataSet>
      <sheetData sheetId="0"/>
      <sheetData sheetId="1">
        <row r="7">
          <cell r="A7" t="str">
            <v xml:space="preserve">M </v>
          </cell>
        </row>
      </sheetData>
      <sheetData sheetId="2"/>
      <sheetData sheetId="3"/>
      <sheetData sheetId="4"/>
      <sheetData sheetId="5"/>
      <sheetData sheetId="6"/>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2" displayName="Table2" ref="S2:T6" totalsRowShown="0" headerRowDxfId="54" dataDxfId="52" headerRowBorderDxfId="53" tableBorderDxfId="51" totalsRowBorderDxfId="50">
  <autoFilter ref="S2:T6" xr:uid="{00000000-0009-0000-0100-000001000000}"/>
  <tableColumns count="2">
    <tableColumn id="1" xr3:uid="{00000000-0010-0000-0000-000001000000}" name="Reporting availability Rate of HFs" dataDxfId="49"/>
    <tableColumn id="2" xr3:uid="{00000000-0010-0000-0000-000002000000}" name="Percentage " dataDxfId="48">
      <calculatedColumnFormula>(P18)</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4" displayName="Table4" ref="S24:T28" totalsRowShown="0" headerRowDxfId="47" dataDxfId="45" headerRowBorderDxfId="46" tableBorderDxfId="44" totalsRowBorderDxfId="43">
  <autoFilter ref="S24:T28" xr:uid="{00000000-0009-0000-0100-000002000000}"/>
  <tableColumns count="2">
    <tableColumn id="1" xr3:uid="{00000000-0010-0000-0100-000001000000}" name="Reporting Timeliness of HFs" dataDxfId="42"/>
    <tableColumn id="2" xr3:uid="{00000000-0010-0000-0100-000002000000}" name="Percentage " dataDxfId="41">
      <calculatedColumnFormula>(P39)</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5" displayName="Table5" ref="S67:T70" totalsRowShown="0" headerRowDxfId="40" dataDxfId="39" tableBorderDxfId="38">
  <autoFilter ref="S67:T70" xr:uid="{00000000-0009-0000-0100-000003000000}"/>
  <tableColumns count="2">
    <tableColumn id="1" xr3:uid="{00000000-0010-0000-0200-000001000000}" name="Number of HFs with Data Accuracy Verification" dataDxfId="37"/>
    <tableColumn id="2" xr3:uid="{00000000-0010-0000-0200-000002000000}" name="Number" dataDxfId="36"/>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workbookViewId="0">
      <selection activeCell="D10" sqref="D10"/>
    </sheetView>
  </sheetViews>
  <sheetFormatPr defaultRowHeight="15" x14ac:dyDescent="0.25"/>
  <cols>
    <col min="1" max="1" width="89" customWidth="1"/>
  </cols>
  <sheetData>
    <row r="1" spans="1:1" ht="25.5" x14ac:dyDescent="0.35">
      <c r="A1" s="115" t="s">
        <v>131</v>
      </c>
    </row>
    <row r="3" spans="1:1" ht="21" x14ac:dyDescent="0.35">
      <c r="A3" s="94"/>
    </row>
    <row r="10" spans="1:1" s="95" customFormat="1" ht="63.75" x14ac:dyDescent="0.2">
      <c r="A10" s="97" t="s">
        <v>127</v>
      </c>
    </row>
    <row r="12" spans="1:1" x14ac:dyDescent="0.25">
      <c r="A12" s="96"/>
    </row>
  </sheetData>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39997558519241921"/>
  </sheetPr>
  <dimension ref="A1:A19"/>
  <sheetViews>
    <sheetView topLeftCell="A5" zoomScale="70" zoomScaleNormal="70" workbookViewId="0">
      <selection activeCell="C5" sqref="C5"/>
    </sheetView>
  </sheetViews>
  <sheetFormatPr defaultRowHeight="15" x14ac:dyDescent="0.25"/>
  <cols>
    <col min="1" max="1" width="128.140625" customWidth="1"/>
  </cols>
  <sheetData>
    <row r="1" spans="1:1" ht="36" x14ac:dyDescent="0.25">
      <c r="A1" s="98" t="s">
        <v>69</v>
      </c>
    </row>
    <row r="2" spans="1:1" x14ac:dyDescent="0.25">
      <c r="A2" s="172" t="s">
        <v>128</v>
      </c>
    </row>
    <row r="3" spans="1:1" ht="75.95" customHeight="1" x14ac:dyDescent="0.25">
      <c r="A3" s="172"/>
    </row>
    <row r="4" spans="1:1" ht="131.1" customHeight="1" x14ac:dyDescent="0.25">
      <c r="A4" s="99" t="s">
        <v>129</v>
      </c>
    </row>
    <row r="5" spans="1:1" ht="104.45" customHeight="1" x14ac:dyDescent="0.25">
      <c r="A5" s="100" t="s">
        <v>166</v>
      </c>
    </row>
    <row r="6" spans="1:1" ht="80.099999999999994" customHeight="1" x14ac:dyDescent="0.25">
      <c r="A6" s="100" t="s">
        <v>175</v>
      </c>
    </row>
    <row r="7" spans="1:1" ht="123.95" customHeight="1" x14ac:dyDescent="0.25">
      <c r="A7" s="100" t="s">
        <v>153</v>
      </c>
    </row>
    <row r="8" spans="1:1" ht="177" customHeight="1" x14ac:dyDescent="0.25">
      <c r="A8" s="100" t="s">
        <v>154</v>
      </c>
    </row>
    <row r="9" spans="1:1" ht="151.5" customHeight="1" x14ac:dyDescent="0.25">
      <c r="A9" s="100" t="s">
        <v>130</v>
      </c>
    </row>
    <row r="10" spans="1:1" ht="168" customHeight="1" x14ac:dyDescent="0.25">
      <c r="A10" s="100" t="s">
        <v>155</v>
      </c>
    </row>
    <row r="12" spans="1:1" x14ac:dyDescent="0.25">
      <c r="A12" s="7" t="s">
        <v>146</v>
      </c>
    </row>
    <row r="13" spans="1:1" x14ac:dyDescent="0.25">
      <c r="A13" s="99" t="s">
        <v>139</v>
      </c>
    </row>
    <row r="14" spans="1:1" x14ac:dyDescent="0.25">
      <c r="A14" s="99" t="s">
        <v>140</v>
      </c>
    </row>
    <row r="15" spans="1:1" x14ac:dyDescent="0.25">
      <c r="A15" s="99" t="s">
        <v>141</v>
      </c>
    </row>
    <row r="16" spans="1:1" x14ac:dyDescent="0.25">
      <c r="A16" s="99" t="s">
        <v>142</v>
      </c>
    </row>
    <row r="17" spans="1:1" x14ac:dyDescent="0.25">
      <c r="A17" s="99" t="s">
        <v>143</v>
      </c>
    </row>
    <row r="18" spans="1:1" x14ac:dyDescent="0.25">
      <c r="A18" s="99" t="s">
        <v>144</v>
      </c>
    </row>
    <row r="19" spans="1:1" x14ac:dyDescent="0.25">
      <c r="A19" s="99" t="s">
        <v>145</v>
      </c>
    </row>
  </sheetData>
  <mergeCells count="1">
    <mergeCell ref="A2:A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W105"/>
  <sheetViews>
    <sheetView topLeftCell="A81" zoomScale="55" zoomScaleNormal="55" workbookViewId="0">
      <selection activeCell="B90" sqref="B90"/>
    </sheetView>
  </sheetViews>
  <sheetFormatPr defaultRowHeight="15" x14ac:dyDescent="0.25"/>
  <cols>
    <col min="1" max="1" width="26.85546875" bestFit="1" customWidth="1"/>
    <col min="2" max="2" width="17.85546875" customWidth="1"/>
    <col min="14" max="14" width="14.5703125" customWidth="1"/>
    <col min="15" max="15" width="24" customWidth="1"/>
    <col min="16" max="16" width="20.42578125" customWidth="1"/>
    <col min="17" max="17" width="10" customWidth="1"/>
    <col min="18" max="18" width="11.5703125" customWidth="1"/>
    <col min="19" max="19" width="51.85546875" customWidth="1"/>
    <col min="20" max="20" width="15.42578125" bestFit="1" customWidth="1"/>
    <col min="23" max="23" width="11.140625" bestFit="1" customWidth="1"/>
  </cols>
  <sheetData>
    <row r="2" spans="1:20" x14ac:dyDescent="0.25">
      <c r="A2" s="219" t="s">
        <v>136</v>
      </c>
      <c r="B2" s="220"/>
      <c r="C2" s="220"/>
      <c r="D2" s="220"/>
      <c r="E2" s="220"/>
      <c r="F2" s="220"/>
      <c r="G2" s="220"/>
      <c r="H2" s="220"/>
      <c r="I2" s="220"/>
      <c r="J2" s="220"/>
      <c r="K2" s="220"/>
      <c r="L2" s="220"/>
      <c r="M2" s="220"/>
      <c r="N2" s="220"/>
      <c r="O2" s="220"/>
      <c r="P2" s="220"/>
      <c r="S2" s="36" t="s">
        <v>150</v>
      </c>
      <c r="T2" s="29" t="s">
        <v>65</v>
      </c>
    </row>
    <row r="3" spans="1:20" ht="14.45" customHeight="1" x14ac:dyDescent="0.25">
      <c r="A3" s="221" t="s">
        <v>105</v>
      </c>
      <c r="B3" s="222" t="s">
        <v>0</v>
      </c>
      <c r="C3" s="223"/>
      <c r="D3" s="223"/>
      <c r="E3" s="223"/>
      <c r="F3" s="223"/>
      <c r="G3" s="223"/>
      <c r="H3" s="223"/>
      <c r="I3" s="223"/>
      <c r="J3" s="223"/>
      <c r="K3" s="223"/>
      <c r="L3" s="223"/>
      <c r="M3" s="224"/>
      <c r="N3" s="221" t="s">
        <v>1</v>
      </c>
      <c r="O3" s="221" t="s">
        <v>2</v>
      </c>
      <c r="P3" s="228" t="str">
        <f>('A. Report Availability Rate'!P3)</f>
        <v>Reporting availability rate (%) (P=O/N*100)</v>
      </c>
      <c r="S3" s="165" t="s">
        <v>108</v>
      </c>
      <c r="T3" s="8">
        <f>(P19)</f>
        <v>75</v>
      </c>
    </row>
    <row r="4" spans="1:20" x14ac:dyDescent="0.25">
      <c r="A4" s="221"/>
      <c r="B4" s="225"/>
      <c r="C4" s="226"/>
      <c r="D4" s="226"/>
      <c r="E4" s="226"/>
      <c r="F4" s="226"/>
      <c r="G4" s="226"/>
      <c r="H4" s="226"/>
      <c r="I4" s="226"/>
      <c r="J4" s="226"/>
      <c r="K4" s="226"/>
      <c r="L4" s="226"/>
      <c r="M4" s="227"/>
      <c r="N4" s="221"/>
      <c r="O4" s="221"/>
      <c r="P4" s="228"/>
      <c r="S4" s="46" t="s">
        <v>107</v>
      </c>
      <c r="T4" s="8">
        <f>(P18)</f>
        <v>0</v>
      </c>
    </row>
    <row r="5" spans="1:20" ht="19.5" customHeight="1" x14ac:dyDescent="0.25">
      <c r="A5" s="221"/>
      <c r="B5" s="101" t="s">
        <v>3</v>
      </c>
      <c r="C5" s="101" t="s">
        <v>4</v>
      </c>
      <c r="D5" s="101" t="s">
        <v>5</v>
      </c>
      <c r="E5" s="101" t="s">
        <v>6</v>
      </c>
      <c r="F5" s="101" t="s">
        <v>7</v>
      </c>
      <c r="G5" s="101" t="s">
        <v>8</v>
      </c>
      <c r="H5" s="101" t="s">
        <v>9</v>
      </c>
      <c r="I5" s="101" t="s">
        <v>10</v>
      </c>
      <c r="J5" s="101" t="s">
        <v>11</v>
      </c>
      <c r="K5" s="101" t="s">
        <v>12</v>
      </c>
      <c r="L5" s="101" t="s">
        <v>13</v>
      </c>
      <c r="M5" s="101" t="s">
        <v>14</v>
      </c>
      <c r="N5" s="221"/>
      <c r="O5" s="221"/>
      <c r="P5" s="228"/>
      <c r="S5" s="51" t="s">
        <v>109</v>
      </c>
      <c r="T5" s="8">
        <f>(P20)</f>
        <v>25</v>
      </c>
    </row>
    <row r="6" spans="1:20" x14ac:dyDescent="0.25">
      <c r="A6" s="102" t="s">
        <v>15</v>
      </c>
      <c r="B6" s="102" t="s">
        <v>16</v>
      </c>
      <c r="C6" s="102" t="s">
        <v>17</v>
      </c>
      <c r="D6" s="102" t="s">
        <v>18</v>
      </c>
      <c r="E6" s="102" t="s">
        <v>19</v>
      </c>
      <c r="F6" s="102" t="s">
        <v>20</v>
      </c>
      <c r="G6" s="102" t="s">
        <v>21</v>
      </c>
      <c r="H6" s="102" t="s">
        <v>22</v>
      </c>
      <c r="I6" s="102" t="s">
        <v>23</v>
      </c>
      <c r="J6" s="102" t="s">
        <v>24</v>
      </c>
      <c r="K6" s="102" t="s">
        <v>25</v>
      </c>
      <c r="L6" s="102" t="s">
        <v>26</v>
      </c>
      <c r="M6" s="102" t="s">
        <v>27</v>
      </c>
      <c r="N6" s="102" t="s">
        <v>28</v>
      </c>
      <c r="O6" s="102" t="s">
        <v>29</v>
      </c>
      <c r="P6" s="103" t="s">
        <v>30</v>
      </c>
      <c r="S6" s="52" t="s">
        <v>110</v>
      </c>
      <c r="T6" s="8">
        <f>(P21)</f>
        <v>0</v>
      </c>
    </row>
    <row r="7" spans="1:20" x14ac:dyDescent="0.25">
      <c r="A7" s="78" t="str">
        <f>'A. Report Availability Rate'!A7</f>
        <v>វាលអង្គពពេល</v>
      </c>
      <c r="B7" s="91">
        <f>'A. Report Availability Rate'!B7</f>
        <v>100</v>
      </c>
      <c r="C7" s="91">
        <f>'A. Report Availability Rate'!C7</f>
        <v>0</v>
      </c>
      <c r="D7" s="91">
        <f>'A. Report Availability Rate'!D7</f>
        <v>0</v>
      </c>
      <c r="E7" s="91">
        <f>'A. Report Availability Rate'!E7</f>
        <v>0</v>
      </c>
      <c r="F7" s="91">
        <f>'A. Report Availability Rate'!F7</f>
        <v>0</v>
      </c>
      <c r="G7" s="91">
        <f>'A. Report Availability Rate'!G7</f>
        <v>0</v>
      </c>
      <c r="H7" s="91">
        <f>'A. Report Availability Rate'!H7</f>
        <v>0</v>
      </c>
      <c r="I7" s="91">
        <f>'A. Report Availability Rate'!I7</f>
        <v>0</v>
      </c>
      <c r="J7" s="91">
        <f>'A. Report Availability Rate'!J7</f>
        <v>0</v>
      </c>
      <c r="K7" s="91">
        <f>'A. Report Availability Rate'!K7</f>
        <v>0</v>
      </c>
      <c r="L7" s="91">
        <f>'A. Report Availability Rate'!L7</f>
        <v>0</v>
      </c>
      <c r="M7" s="91">
        <f>'A. Report Availability Rate'!M7</f>
        <v>0</v>
      </c>
      <c r="N7" s="91">
        <f>'A. Report Availability Rate'!N7</f>
        <v>12</v>
      </c>
      <c r="O7" s="104">
        <f>'A. Report Availability Rate'!O7</f>
        <v>0</v>
      </c>
      <c r="P7" s="105">
        <f>'A. Report Availability Rate'!P7</f>
        <v>0</v>
      </c>
    </row>
    <row r="8" spans="1:20" x14ac:dyDescent="0.25">
      <c r="A8" s="78" t="str">
        <f>'A. Report Availability Rate'!A8</f>
        <v>ពោធិ៍មាស</v>
      </c>
      <c r="B8" s="91">
        <f>'A. Report Availability Rate'!B8</f>
        <v>1</v>
      </c>
      <c r="C8" s="91">
        <f>'A. Report Availability Rate'!C8</f>
        <v>1</v>
      </c>
      <c r="D8" s="91">
        <f>'A. Report Availability Rate'!D8</f>
        <v>1</v>
      </c>
      <c r="E8" s="91">
        <f>'A. Report Availability Rate'!E8</f>
        <v>1</v>
      </c>
      <c r="F8" s="91">
        <f>'A. Report Availability Rate'!F8</f>
        <v>1</v>
      </c>
      <c r="G8" s="91">
        <f>'A. Report Availability Rate'!G8</f>
        <v>1</v>
      </c>
      <c r="H8" s="91">
        <f>'A. Report Availability Rate'!H8</f>
        <v>1</v>
      </c>
      <c r="I8" s="91">
        <f>'A. Report Availability Rate'!I8</f>
        <v>1</v>
      </c>
      <c r="J8" s="91">
        <f>'A. Report Availability Rate'!J8</f>
        <v>1</v>
      </c>
      <c r="K8" s="91">
        <f>'A. Report Availability Rate'!K8</f>
        <v>1</v>
      </c>
      <c r="L8" s="91">
        <f>'A. Report Availability Rate'!L8</f>
        <v>1</v>
      </c>
      <c r="M8" s="91">
        <f>'A. Report Availability Rate'!M8</f>
        <v>1</v>
      </c>
      <c r="N8" s="91">
        <f>'A. Report Availability Rate'!N8</f>
        <v>12</v>
      </c>
      <c r="O8" s="104">
        <f>'A. Report Availability Rate'!O8</f>
        <v>12</v>
      </c>
      <c r="P8" s="105">
        <f>'A. Report Availability Rate'!P8</f>
        <v>100</v>
      </c>
    </row>
    <row r="9" spans="1:20" x14ac:dyDescent="0.25">
      <c r="A9" s="78" t="str">
        <f>'A. Report Availability Rate'!A9</f>
        <v>និទាន</v>
      </c>
      <c r="B9" s="91">
        <f>'A. Report Availability Rate'!B9</f>
        <v>0</v>
      </c>
      <c r="C9" s="91">
        <f>'A. Report Availability Rate'!C9</f>
        <v>1</v>
      </c>
      <c r="D9" s="91">
        <f>'A. Report Availability Rate'!D9</f>
        <v>0</v>
      </c>
      <c r="E9" s="91">
        <f>'A. Report Availability Rate'!E9</f>
        <v>0</v>
      </c>
      <c r="F9" s="91">
        <f>'A. Report Availability Rate'!F9</f>
        <v>0</v>
      </c>
      <c r="G9" s="91">
        <f>'A. Report Availability Rate'!G9</f>
        <v>0</v>
      </c>
      <c r="H9" s="91">
        <f>'A. Report Availability Rate'!H9</f>
        <v>0</v>
      </c>
      <c r="I9" s="91">
        <f>'A. Report Availability Rate'!I9</f>
        <v>1</v>
      </c>
      <c r="J9" s="91">
        <f>'A. Report Availability Rate'!J9</f>
        <v>0</v>
      </c>
      <c r="K9" s="91">
        <f>'A. Report Availability Rate'!K9</f>
        <v>1</v>
      </c>
      <c r="L9" s="91">
        <f>'A. Report Availability Rate'!L9</f>
        <v>0</v>
      </c>
      <c r="M9" s="91">
        <f>'A. Report Availability Rate'!M9</f>
        <v>0</v>
      </c>
      <c r="N9" s="91">
        <f>'A. Report Availability Rate'!N9</f>
        <v>12</v>
      </c>
      <c r="O9" s="104">
        <f>'A. Report Availability Rate'!O9</f>
        <v>3</v>
      </c>
      <c r="P9" s="105">
        <f>'A. Report Availability Rate'!P9</f>
        <v>25</v>
      </c>
    </row>
    <row r="10" spans="1:20" x14ac:dyDescent="0.25">
      <c r="A10" s="78" t="str">
        <f>'A. Report Availability Rate'!A10</f>
        <v>ស្វាយចចប</v>
      </c>
      <c r="B10" s="91">
        <f>'A. Report Availability Rate'!B10</f>
        <v>0</v>
      </c>
      <c r="C10" s="91">
        <f>'A. Report Availability Rate'!C10</f>
        <v>0</v>
      </c>
      <c r="D10" s="91">
        <f>'A. Report Availability Rate'!D10</f>
        <v>1</v>
      </c>
      <c r="E10" s="91">
        <f>'A. Report Availability Rate'!E10</f>
        <v>0</v>
      </c>
      <c r="F10" s="91">
        <f>'A. Report Availability Rate'!F10</f>
        <v>0</v>
      </c>
      <c r="G10" s="91">
        <f>'A. Report Availability Rate'!G10</f>
        <v>0</v>
      </c>
      <c r="H10" s="91">
        <f>'A. Report Availability Rate'!H10</f>
        <v>0</v>
      </c>
      <c r="I10" s="91">
        <f>'A. Report Availability Rate'!I10</f>
        <v>0</v>
      </c>
      <c r="J10" s="91">
        <f>'A. Report Availability Rate'!J10</f>
        <v>1</v>
      </c>
      <c r="K10" s="91">
        <f>'A. Report Availability Rate'!K10</f>
        <v>0</v>
      </c>
      <c r="L10" s="91">
        <f>'A. Report Availability Rate'!L10</f>
        <v>0</v>
      </c>
      <c r="M10" s="91">
        <f>'A. Report Availability Rate'!M10</f>
        <v>0</v>
      </c>
      <c r="N10" s="91">
        <f>'A. Report Availability Rate'!N10</f>
        <v>12</v>
      </c>
      <c r="O10" s="104">
        <f>'A. Report Availability Rate'!O10</f>
        <v>2</v>
      </c>
      <c r="P10" s="105">
        <f>'A. Report Availability Rate'!P10</f>
        <v>17</v>
      </c>
    </row>
    <row r="11" spans="1:20" x14ac:dyDescent="0.25">
      <c r="A11" s="78" t="str">
        <f>'A. Report Availability Rate'!A11</f>
        <v>កក់ព្រះខែ</v>
      </c>
      <c r="B11" s="91">
        <f>'A. Report Availability Rate'!B11</f>
        <v>0</v>
      </c>
      <c r="C11" s="91">
        <f>'A. Report Availability Rate'!C11</f>
        <v>0</v>
      </c>
      <c r="D11" s="91">
        <f>'A. Report Availability Rate'!D11</f>
        <v>0</v>
      </c>
      <c r="E11" s="91">
        <f>'A. Report Availability Rate'!E11</f>
        <v>1</v>
      </c>
      <c r="F11" s="91">
        <f>'A. Report Availability Rate'!F11</f>
        <v>0</v>
      </c>
      <c r="G11" s="91">
        <f>'A. Report Availability Rate'!G11</f>
        <v>0</v>
      </c>
      <c r="H11" s="91">
        <f>'A. Report Availability Rate'!H11</f>
        <v>0</v>
      </c>
      <c r="I11" s="91">
        <f>'A. Report Availability Rate'!I11</f>
        <v>0</v>
      </c>
      <c r="J11" s="91">
        <f>'A. Report Availability Rate'!J11</f>
        <v>0</v>
      </c>
      <c r="K11" s="91">
        <f>'A. Report Availability Rate'!K11</f>
        <v>0</v>
      </c>
      <c r="L11" s="91">
        <f>'A. Report Availability Rate'!L11</f>
        <v>0</v>
      </c>
      <c r="M11" s="91">
        <f>'A. Report Availability Rate'!M11</f>
        <v>0</v>
      </c>
      <c r="N11" s="91">
        <f>'A. Report Availability Rate'!N11</f>
        <v>12</v>
      </c>
      <c r="O11" s="104">
        <f>'A. Report Availability Rate'!O11</f>
        <v>1</v>
      </c>
      <c r="P11" s="105">
        <f>'A. Report Availability Rate'!P11</f>
        <v>8.3333333333333321</v>
      </c>
    </row>
    <row r="12" spans="1:20" x14ac:dyDescent="0.25">
      <c r="A12" s="78" t="str">
        <f>'A. Report Availability Rate'!A12</f>
        <v>ពោធិ៍ចំរើន</v>
      </c>
      <c r="B12" s="91">
        <f>'A. Report Availability Rate'!B12</f>
        <v>0</v>
      </c>
      <c r="C12" s="91">
        <f>'A. Report Availability Rate'!C12</f>
        <v>0</v>
      </c>
      <c r="D12" s="91">
        <f>'A. Report Availability Rate'!D12</f>
        <v>0</v>
      </c>
      <c r="E12" s="91">
        <f>'A. Report Availability Rate'!E12</f>
        <v>0</v>
      </c>
      <c r="F12" s="91">
        <f>'A. Report Availability Rate'!F12</f>
        <v>1</v>
      </c>
      <c r="G12" s="91">
        <f>'A. Report Availability Rate'!G12</f>
        <v>0</v>
      </c>
      <c r="H12" s="91">
        <f>'A. Report Availability Rate'!H12</f>
        <v>0</v>
      </c>
      <c r="I12" s="91">
        <f>'A. Report Availability Rate'!I12</f>
        <v>0</v>
      </c>
      <c r="J12" s="91">
        <f>'A. Report Availability Rate'!J12</f>
        <v>0</v>
      </c>
      <c r="K12" s="91">
        <f>'A. Report Availability Rate'!K12</f>
        <v>0</v>
      </c>
      <c r="L12" s="91">
        <f>'A. Report Availability Rate'!L12</f>
        <v>0</v>
      </c>
      <c r="M12" s="91">
        <f>'A. Report Availability Rate'!M12</f>
        <v>0</v>
      </c>
      <c r="N12" s="91">
        <f>'A. Report Availability Rate'!N12</f>
        <v>12</v>
      </c>
      <c r="O12" s="104">
        <f>'A. Report Availability Rate'!O12</f>
        <v>1</v>
      </c>
      <c r="P12" s="105">
        <f>'A. Report Availability Rate'!P12</f>
        <v>8.3333333333333321</v>
      </c>
    </row>
    <row r="13" spans="1:20" x14ac:dyDescent="0.25">
      <c r="A13" s="78" t="str">
        <f>'A. Report Availability Rate'!A13</f>
        <v>ព្រៃញាតិ</v>
      </c>
      <c r="B13" s="91">
        <f>'A. Report Availability Rate'!B13</f>
        <v>1</v>
      </c>
      <c r="C13" s="91">
        <f>'A. Report Availability Rate'!C13</f>
        <v>1</v>
      </c>
      <c r="D13" s="91">
        <f>'A. Report Availability Rate'!D13</f>
        <v>1</v>
      </c>
      <c r="E13" s="91">
        <f>'A. Report Availability Rate'!E13</f>
        <v>1</v>
      </c>
      <c r="F13" s="91">
        <f>'A. Report Availability Rate'!F13</f>
        <v>1</v>
      </c>
      <c r="G13" s="91">
        <f>'A. Report Availability Rate'!G13</f>
        <v>1</v>
      </c>
      <c r="H13" s="91">
        <f>'A. Report Availability Rate'!H13</f>
        <v>1</v>
      </c>
      <c r="I13" s="91">
        <f>'A. Report Availability Rate'!I13</f>
        <v>1</v>
      </c>
      <c r="J13" s="91">
        <f>'A. Report Availability Rate'!J13</f>
        <v>1</v>
      </c>
      <c r="K13" s="91">
        <f>'A. Report Availability Rate'!K13</f>
        <v>1</v>
      </c>
      <c r="L13" s="91">
        <f>'A. Report Availability Rate'!L13</f>
        <v>1</v>
      </c>
      <c r="M13" s="91">
        <f>'A. Report Availability Rate'!M13</f>
        <v>1</v>
      </c>
      <c r="N13" s="91">
        <f>'A. Report Availability Rate'!N13</f>
        <v>12</v>
      </c>
      <c r="O13" s="104">
        <f>'A. Report Availability Rate'!O13</f>
        <v>12</v>
      </c>
      <c r="P13" s="105">
        <f>'A. Report Availability Rate'!P13</f>
        <v>100</v>
      </c>
    </row>
    <row r="14" spans="1:20" x14ac:dyDescent="0.25">
      <c r="A14" s="78" t="str">
        <f>'A. Report Availability Rate'!A14</f>
        <v>ពោធិ៍អង្រ្កង</v>
      </c>
      <c r="B14" s="91">
        <f>'A. Report Availability Rate'!B14</f>
        <v>0</v>
      </c>
      <c r="C14" s="91">
        <f>'A. Report Availability Rate'!C14</f>
        <v>0</v>
      </c>
      <c r="D14" s="91">
        <f>'A. Report Availability Rate'!D14</f>
        <v>0</v>
      </c>
      <c r="E14" s="91">
        <f>'A. Report Availability Rate'!E14</f>
        <v>0</v>
      </c>
      <c r="F14" s="91">
        <f>'A. Report Availability Rate'!F14</f>
        <v>0</v>
      </c>
      <c r="G14" s="91">
        <f>'A. Report Availability Rate'!G14</f>
        <v>0</v>
      </c>
      <c r="H14" s="91">
        <f>'A. Report Availability Rate'!H14</f>
        <v>1</v>
      </c>
      <c r="I14" s="91">
        <f>'A. Report Availability Rate'!I14</f>
        <v>0</v>
      </c>
      <c r="J14" s="91">
        <f>'A. Report Availability Rate'!J14</f>
        <v>0</v>
      </c>
      <c r="K14" s="91">
        <f>'A. Report Availability Rate'!K14</f>
        <v>0</v>
      </c>
      <c r="L14" s="91">
        <f>'A. Report Availability Rate'!L14</f>
        <v>0</v>
      </c>
      <c r="M14" s="91">
        <f>'A. Report Availability Rate'!M14</f>
        <v>0</v>
      </c>
      <c r="N14" s="91">
        <f>'A. Report Availability Rate'!N14</f>
        <v>12</v>
      </c>
      <c r="O14" s="104">
        <f>'A. Report Availability Rate'!O14</f>
        <v>1</v>
      </c>
      <c r="P14" s="105">
        <f>'A. Report Availability Rate'!P14</f>
        <v>8.3333333333333321</v>
      </c>
    </row>
    <row r="15" spans="1:20" x14ac:dyDescent="0.25">
      <c r="A15" s="78" t="s">
        <v>32</v>
      </c>
      <c r="B15" s="78">
        <f t="shared" ref="B15:O15" si="0">SUM(B7:B14)</f>
        <v>102</v>
      </c>
      <c r="C15" s="78">
        <f t="shared" si="0"/>
        <v>3</v>
      </c>
      <c r="D15" s="78">
        <f t="shared" si="0"/>
        <v>3</v>
      </c>
      <c r="E15" s="78">
        <f t="shared" si="0"/>
        <v>3</v>
      </c>
      <c r="F15" s="78">
        <f t="shared" si="0"/>
        <v>3</v>
      </c>
      <c r="G15" s="78">
        <f t="shared" si="0"/>
        <v>2</v>
      </c>
      <c r="H15" s="78">
        <f t="shared" si="0"/>
        <v>3</v>
      </c>
      <c r="I15" s="78">
        <f t="shared" si="0"/>
        <v>3</v>
      </c>
      <c r="J15" s="78">
        <f t="shared" si="0"/>
        <v>3</v>
      </c>
      <c r="K15" s="78">
        <f t="shared" si="0"/>
        <v>3</v>
      </c>
      <c r="L15" s="78">
        <f t="shared" si="0"/>
        <v>2</v>
      </c>
      <c r="M15" s="78">
        <f t="shared" si="0"/>
        <v>2</v>
      </c>
      <c r="N15" s="78">
        <f t="shared" si="0"/>
        <v>96</v>
      </c>
      <c r="O15" s="104">
        <f t="shared" si="0"/>
        <v>32</v>
      </c>
      <c r="P15" s="105">
        <f>O15/N15*100</f>
        <v>33.333333333333329</v>
      </c>
    </row>
    <row r="16" spans="1:20" x14ac:dyDescent="0.25">
      <c r="A16" s="229" t="s">
        <v>33</v>
      </c>
      <c r="B16" s="230"/>
      <c r="C16" s="230"/>
      <c r="D16" s="230"/>
      <c r="E16" s="230"/>
      <c r="F16" s="230"/>
      <c r="G16" s="230"/>
      <c r="H16" s="230"/>
      <c r="I16" s="230"/>
      <c r="J16" s="230"/>
      <c r="K16" s="230"/>
      <c r="L16" s="230"/>
      <c r="M16" s="230"/>
      <c r="N16" s="231"/>
      <c r="O16" s="238" t="s">
        <v>34</v>
      </c>
      <c r="P16" s="239"/>
    </row>
    <row r="17" spans="1:20" x14ac:dyDescent="0.25">
      <c r="A17" s="232"/>
      <c r="B17" s="233"/>
      <c r="C17" s="233"/>
      <c r="D17" s="233"/>
      <c r="E17" s="233"/>
      <c r="F17" s="233"/>
      <c r="G17" s="233"/>
      <c r="H17" s="233"/>
      <c r="I17" s="233"/>
      <c r="J17" s="233"/>
      <c r="K17" s="233"/>
      <c r="L17" s="233"/>
      <c r="M17" s="233"/>
      <c r="N17" s="234"/>
      <c r="O17" s="85" t="s">
        <v>35</v>
      </c>
      <c r="P17" s="106" t="s">
        <v>36</v>
      </c>
    </row>
    <row r="18" spans="1:20" ht="14.45" customHeight="1" x14ac:dyDescent="0.25">
      <c r="A18" s="211" t="str">
        <f>'A. Report Availability Rate'!A18</f>
        <v>Number and percent of HFs with availability of reporting rate between 75% - 90%</v>
      </c>
      <c r="B18" s="211"/>
      <c r="C18" s="211"/>
      <c r="D18" s="211"/>
      <c r="E18" s="211"/>
      <c r="F18" s="211"/>
      <c r="G18" s="211"/>
      <c r="H18" s="211"/>
      <c r="I18" s="211"/>
      <c r="J18" s="211"/>
      <c r="K18" s="211"/>
      <c r="L18" s="211"/>
      <c r="M18" s="211"/>
      <c r="N18" s="212"/>
      <c r="O18" s="69">
        <f>COUNTIFS(P7:P14,"&gt;=75",P7:P14,"&lt;=90")</f>
        <v>0</v>
      </c>
      <c r="P18" s="107">
        <f>O18/O22*100</f>
        <v>0</v>
      </c>
    </row>
    <row r="19" spans="1:20" ht="14.45" customHeight="1" x14ac:dyDescent="0.25">
      <c r="A19" s="240" t="str">
        <f>('A. Report Availability Rate'!A19)</f>
        <v>Number and percent of HFs with availability of reporting rate below 75%</v>
      </c>
      <c r="B19" s="241"/>
      <c r="C19" s="241"/>
      <c r="D19" s="241"/>
      <c r="E19" s="241"/>
      <c r="F19" s="241"/>
      <c r="G19" s="241"/>
      <c r="H19" s="241"/>
      <c r="I19" s="241"/>
      <c r="J19" s="241"/>
      <c r="K19" s="241"/>
      <c r="L19" s="241"/>
      <c r="M19" s="241"/>
      <c r="N19" s="242"/>
      <c r="O19" s="68">
        <f>COUNTIFS(P7:P14,"&lt;=75")</f>
        <v>6</v>
      </c>
      <c r="P19" s="107">
        <f>O19/O22*100</f>
        <v>75</v>
      </c>
    </row>
    <row r="20" spans="1:20" ht="14.45" customHeight="1" x14ac:dyDescent="0.25">
      <c r="A20" s="235" t="str">
        <f>('A. Report Availability Rate'!A20)</f>
        <v xml:space="preserve">Number and percent of HFs with availability of reporting rate 90-100% </v>
      </c>
      <c r="B20" s="236"/>
      <c r="C20" s="236"/>
      <c r="D20" s="236"/>
      <c r="E20" s="236"/>
      <c r="F20" s="236"/>
      <c r="G20" s="236"/>
      <c r="H20" s="236"/>
      <c r="I20" s="236"/>
      <c r="J20" s="236"/>
      <c r="K20" s="236"/>
      <c r="L20" s="236"/>
      <c r="M20" s="236"/>
      <c r="N20" s="237"/>
      <c r="O20" s="68">
        <f>COUNTIFS(P7:P14,"&gt;=90.",P7:P14,"&lt;=100.")</f>
        <v>2</v>
      </c>
      <c r="P20" s="107">
        <f>O20/O22*100</f>
        <v>25</v>
      </c>
    </row>
    <row r="21" spans="1:20" ht="14.45" customHeight="1" x14ac:dyDescent="0.25">
      <c r="A21" s="243" t="str">
        <f>('A. Report Availability Rate'!A21)</f>
        <v>Number and percent of HFs with availability of reporting rate more than 100 %</v>
      </c>
      <c r="B21" s="244"/>
      <c r="C21" s="244"/>
      <c r="D21" s="244"/>
      <c r="E21" s="244"/>
      <c r="F21" s="244"/>
      <c r="G21" s="244"/>
      <c r="H21" s="244"/>
      <c r="I21" s="244"/>
      <c r="J21" s="244"/>
      <c r="K21" s="244"/>
      <c r="L21" s="244"/>
      <c r="M21" s="244"/>
      <c r="N21" s="245"/>
      <c r="O21" s="68">
        <f>COUNTIFS(P7:P14,"&gt;100")</f>
        <v>0</v>
      </c>
      <c r="P21" s="107">
        <f>O21/O22*100</f>
        <v>0</v>
      </c>
    </row>
    <row r="22" spans="1:20" x14ac:dyDescent="0.25">
      <c r="A22" s="246" t="s">
        <v>126</v>
      </c>
      <c r="B22" s="246"/>
      <c r="C22" s="246"/>
      <c r="D22" s="246"/>
      <c r="E22" s="246"/>
      <c r="F22" s="246"/>
      <c r="G22" s="246"/>
      <c r="H22" s="246"/>
      <c r="I22" s="246"/>
      <c r="J22" s="246"/>
      <c r="K22" s="246"/>
      <c r="L22" s="246"/>
      <c r="M22" s="246"/>
      <c r="N22" s="246"/>
      <c r="O22" s="86">
        <f>SUM(O18:O21)</f>
        <v>8</v>
      </c>
      <c r="P22" s="107"/>
    </row>
    <row r="23" spans="1:20" ht="15" customHeight="1" x14ac:dyDescent="0.25">
      <c r="A23" s="186" t="s">
        <v>37</v>
      </c>
      <c r="B23" s="186"/>
      <c r="C23" s="186"/>
      <c r="D23" s="186"/>
      <c r="E23" s="186"/>
      <c r="F23" s="186"/>
      <c r="G23" s="186"/>
      <c r="H23" s="186"/>
      <c r="I23" s="186"/>
      <c r="J23" s="186"/>
      <c r="K23" s="186"/>
      <c r="L23" s="186"/>
      <c r="M23" s="186"/>
      <c r="N23" s="186"/>
      <c r="O23" s="186"/>
      <c r="P23" s="186"/>
    </row>
    <row r="24" spans="1:20" ht="23.1" customHeight="1" x14ac:dyDescent="0.25">
      <c r="A24" s="186" t="s">
        <v>38</v>
      </c>
      <c r="B24" s="186"/>
      <c r="C24" s="186"/>
      <c r="D24" s="186"/>
      <c r="E24" s="186"/>
      <c r="F24" s="186"/>
      <c r="G24" s="186"/>
      <c r="H24" s="186"/>
      <c r="I24" s="186"/>
      <c r="J24" s="186"/>
      <c r="K24" s="186"/>
      <c r="L24" s="186"/>
      <c r="M24" s="186"/>
      <c r="N24" s="186"/>
      <c r="O24" s="186"/>
      <c r="P24" s="186"/>
      <c r="S24" s="37" t="s">
        <v>151</v>
      </c>
      <c r="T24" s="33" t="s">
        <v>65</v>
      </c>
    </row>
    <row r="25" spans="1:20" ht="23.1" customHeight="1" x14ac:dyDescent="0.25">
      <c r="A25" s="197" t="s">
        <v>106</v>
      </c>
      <c r="B25" s="198" t="s">
        <v>39</v>
      </c>
      <c r="C25" s="197" t="s">
        <v>75</v>
      </c>
      <c r="D25" s="197"/>
      <c r="E25" s="197"/>
      <c r="F25" s="197"/>
      <c r="G25" s="197"/>
      <c r="H25" s="197"/>
      <c r="I25" s="197"/>
      <c r="J25" s="197"/>
      <c r="K25" s="197"/>
      <c r="L25" s="197"/>
      <c r="M25" s="197"/>
      <c r="N25" s="197"/>
      <c r="O25" s="198" t="s">
        <v>40</v>
      </c>
      <c r="P25" s="194" t="str">
        <f>('B. Reporting Timeliness'!P2)</f>
        <v>Report submission timeliness rate (P = O / B*100)</v>
      </c>
      <c r="S25" s="53" t="s">
        <v>111</v>
      </c>
      <c r="T25" s="30">
        <f>(P39)</f>
        <v>14.285714285714285</v>
      </c>
    </row>
    <row r="26" spans="1:20" ht="53.45" customHeight="1" x14ac:dyDescent="0.25">
      <c r="A26" s="197"/>
      <c r="B26" s="198"/>
      <c r="C26" s="77" t="s">
        <v>3</v>
      </c>
      <c r="D26" s="77" t="s">
        <v>4</v>
      </c>
      <c r="E26" s="77" t="s">
        <v>5</v>
      </c>
      <c r="F26" s="77" t="s">
        <v>6</v>
      </c>
      <c r="G26" s="77" t="s">
        <v>7</v>
      </c>
      <c r="H26" s="77" t="s">
        <v>8</v>
      </c>
      <c r="I26" s="77" t="s">
        <v>9</v>
      </c>
      <c r="J26" s="77" t="s">
        <v>10</v>
      </c>
      <c r="K26" s="77" t="s">
        <v>11</v>
      </c>
      <c r="L26" s="77" t="s">
        <v>12</v>
      </c>
      <c r="M26" s="77" t="s">
        <v>13</v>
      </c>
      <c r="N26" s="77" t="s">
        <v>14</v>
      </c>
      <c r="O26" s="198"/>
      <c r="P26" s="195"/>
      <c r="S26" s="47" t="s">
        <v>112</v>
      </c>
      <c r="T26" s="30">
        <f>(P40)</f>
        <v>0</v>
      </c>
    </row>
    <row r="27" spans="1:20" x14ac:dyDescent="0.25">
      <c r="A27" s="24" t="s">
        <v>15</v>
      </c>
      <c r="B27" s="24" t="s">
        <v>16</v>
      </c>
      <c r="C27" s="24" t="s">
        <v>41</v>
      </c>
      <c r="D27" s="24" t="s">
        <v>18</v>
      </c>
      <c r="E27" s="24" t="s">
        <v>19</v>
      </c>
      <c r="F27" s="24" t="s">
        <v>42</v>
      </c>
      <c r="G27" s="24" t="s">
        <v>21</v>
      </c>
      <c r="H27" s="24" t="s">
        <v>22</v>
      </c>
      <c r="I27" s="24" t="s">
        <v>23</v>
      </c>
      <c r="J27" s="24" t="s">
        <v>24</v>
      </c>
      <c r="K27" s="24" t="s">
        <v>25</v>
      </c>
      <c r="L27" s="24" t="s">
        <v>26</v>
      </c>
      <c r="M27" s="24" t="s">
        <v>27</v>
      </c>
      <c r="N27" s="24" t="s">
        <v>28</v>
      </c>
      <c r="O27" s="24" t="s">
        <v>29</v>
      </c>
      <c r="P27" s="24" t="s">
        <v>30</v>
      </c>
      <c r="S27" s="54" t="s">
        <v>113</v>
      </c>
      <c r="T27" s="31">
        <f>(P41)</f>
        <v>85.714285714285708</v>
      </c>
    </row>
    <row r="28" spans="1:20" ht="25.5" x14ac:dyDescent="0.25">
      <c r="A28" s="25">
        <f>'[1]A. Reporting Completeness Rate'!A32</f>
        <v>0</v>
      </c>
      <c r="B28" s="26">
        <f>'A. Report Availability Rate'!O7</f>
        <v>0</v>
      </c>
      <c r="C28" s="67">
        <f>'B. Reporting Timeliness'!C5</f>
        <v>1</v>
      </c>
      <c r="D28" s="67">
        <f>'B. Reporting Timeliness'!D5</f>
        <v>0</v>
      </c>
      <c r="E28" s="67">
        <f>'B. Reporting Timeliness'!E5</f>
        <v>0</v>
      </c>
      <c r="F28" s="67">
        <f>'B. Reporting Timeliness'!F5</f>
        <v>0</v>
      </c>
      <c r="G28" s="67">
        <f>'B. Reporting Timeliness'!G5</f>
        <v>0</v>
      </c>
      <c r="H28" s="67">
        <f>'B. Reporting Timeliness'!H5</f>
        <v>0</v>
      </c>
      <c r="I28" s="67">
        <f>'B. Reporting Timeliness'!I5</f>
        <v>0</v>
      </c>
      <c r="J28" s="67">
        <f>'B. Reporting Timeliness'!J5</f>
        <v>0</v>
      </c>
      <c r="K28" s="67">
        <f>'B. Reporting Timeliness'!K5</f>
        <v>0</v>
      </c>
      <c r="L28" s="67">
        <f>'B. Reporting Timeliness'!L5</f>
        <v>0</v>
      </c>
      <c r="M28" s="67">
        <f>'B. Reporting Timeliness'!M5</f>
        <v>0</v>
      </c>
      <c r="N28" s="67">
        <f>'B. Reporting Timeliness'!N5</f>
        <v>0</v>
      </c>
      <c r="O28" s="45">
        <f>'B. Reporting Timeliness'!O5</f>
        <v>1</v>
      </c>
      <c r="P28" s="105" t="e">
        <f>'B. Reporting Timeliness'!P5</f>
        <v>#DIV/0!</v>
      </c>
      <c r="S28" s="56" t="s">
        <v>114</v>
      </c>
      <c r="T28" s="55">
        <f>(P42)</f>
        <v>0</v>
      </c>
    </row>
    <row r="29" spans="1:20" x14ac:dyDescent="0.25">
      <c r="A29" s="25">
        <f>'[1]A. Reporting Completeness Rate'!A33</f>
        <v>0</v>
      </c>
      <c r="B29" s="26">
        <f>'A. Report Availability Rate'!O8</f>
        <v>12</v>
      </c>
      <c r="C29" s="67">
        <f>'B. Reporting Timeliness'!C6</f>
        <v>1</v>
      </c>
      <c r="D29" s="67">
        <f>'B. Reporting Timeliness'!D6</f>
        <v>1</v>
      </c>
      <c r="E29" s="67">
        <f>'B. Reporting Timeliness'!E6</f>
        <v>1</v>
      </c>
      <c r="F29" s="67">
        <f>'B. Reporting Timeliness'!F6</f>
        <v>1</v>
      </c>
      <c r="G29" s="67">
        <f>'B. Reporting Timeliness'!G6</f>
        <v>1</v>
      </c>
      <c r="H29" s="67">
        <f>'B. Reporting Timeliness'!H6</f>
        <v>1</v>
      </c>
      <c r="I29" s="67">
        <f>'B. Reporting Timeliness'!I6</f>
        <v>1</v>
      </c>
      <c r="J29" s="67">
        <f>'B. Reporting Timeliness'!J6</f>
        <v>1</v>
      </c>
      <c r="K29" s="67">
        <f>'B. Reporting Timeliness'!K6</f>
        <v>1</v>
      </c>
      <c r="L29" s="67">
        <f>'B. Reporting Timeliness'!L6</f>
        <v>1</v>
      </c>
      <c r="M29" s="67">
        <f>'B. Reporting Timeliness'!M6</f>
        <v>1</v>
      </c>
      <c r="N29" s="67">
        <f>'B. Reporting Timeliness'!N6</f>
        <v>1</v>
      </c>
      <c r="O29" s="45">
        <f>'B. Reporting Timeliness'!O6</f>
        <v>12</v>
      </c>
      <c r="P29" s="105">
        <f>'B. Reporting Timeliness'!P6</f>
        <v>100</v>
      </c>
    </row>
    <row r="30" spans="1:20" x14ac:dyDescent="0.25">
      <c r="A30" s="25">
        <f>'[1]A. Reporting Completeness Rate'!A34</f>
        <v>0</v>
      </c>
      <c r="B30" s="26">
        <f>'A. Report Availability Rate'!O9</f>
        <v>3</v>
      </c>
      <c r="C30" s="67">
        <f>'B. Reporting Timeliness'!C7</f>
        <v>1</v>
      </c>
      <c r="D30" s="67">
        <f>'B. Reporting Timeliness'!D7</f>
        <v>0</v>
      </c>
      <c r="E30" s="67">
        <f>'B. Reporting Timeliness'!E7</f>
        <v>0</v>
      </c>
      <c r="F30" s="67">
        <f>'B. Reporting Timeliness'!F7</f>
        <v>0</v>
      </c>
      <c r="G30" s="67">
        <f>'B. Reporting Timeliness'!G7</f>
        <v>0</v>
      </c>
      <c r="H30" s="67">
        <f>'B. Reporting Timeliness'!H7</f>
        <v>0</v>
      </c>
      <c r="I30" s="67">
        <f>'B. Reporting Timeliness'!I7</f>
        <v>0</v>
      </c>
      <c r="J30" s="67">
        <f>'B. Reporting Timeliness'!J7</f>
        <v>1</v>
      </c>
      <c r="K30" s="67">
        <f>'B. Reporting Timeliness'!K7</f>
        <v>0</v>
      </c>
      <c r="L30" s="67">
        <f>'B. Reporting Timeliness'!L7</f>
        <v>1</v>
      </c>
      <c r="M30" s="67">
        <f>'B. Reporting Timeliness'!M7</f>
        <v>0</v>
      </c>
      <c r="N30" s="67">
        <f>'B. Reporting Timeliness'!N7</f>
        <v>0</v>
      </c>
      <c r="O30" s="45">
        <f>'B. Reporting Timeliness'!O7</f>
        <v>3</v>
      </c>
      <c r="P30" s="105">
        <f>'B. Reporting Timeliness'!P7</f>
        <v>100</v>
      </c>
    </row>
    <row r="31" spans="1:20" x14ac:dyDescent="0.25">
      <c r="A31" s="25">
        <f>'[1]A. Reporting Completeness Rate'!A35</f>
        <v>0</v>
      </c>
      <c r="B31" s="26">
        <f>'A. Report Availability Rate'!O10</f>
        <v>2</v>
      </c>
      <c r="C31" s="67">
        <f>'B. Reporting Timeliness'!C8</f>
        <v>0</v>
      </c>
      <c r="D31" s="67">
        <f>'B. Reporting Timeliness'!D8</f>
        <v>0</v>
      </c>
      <c r="E31" s="67">
        <f>'B. Reporting Timeliness'!E8</f>
        <v>1</v>
      </c>
      <c r="F31" s="67">
        <f>'B. Reporting Timeliness'!F8</f>
        <v>0</v>
      </c>
      <c r="G31" s="67">
        <f>'B. Reporting Timeliness'!G8</f>
        <v>0</v>
      </c>
      <c r="H31" s="67">
        <f>'B. Reporting Timeliness'!H8</f>
        <v>0</v>
      </c>
      <c r="I31" s="67">
        <f>'B. Reporting Timeliness'!I8</f>
        <v>0</v>
      </c>
      <c r="J31" s="67">
        <f>'B. Reporting Timeliness'!J8</f>
        <v>0</v>
      </c>
      <c r="K31" s="67">
        <f>'B. Reporting Timeliness'!K8</f>
        <v>1</v>
      </c>
      <c r="L31" s="67">
        <f>'B. Reporting Timeliness'!L8</f>
        <v>0</v>
      </c>
      <c r="M31" s="67">
        <f>'B. Reporting Timeliness'!M8</f>
        <v>0</v>
      </c>
      <c r="N31" s="67">
        <f>'B. Reporting Timeliness'!N8</f>
        <v>0</v>
      </c>
      <c r="O31" s="45">
        <f>'B. Reporting Timeliness'!O8</f>
        <v>2</v>
      </c>
      <c r="P31" s="105">
        <f>'B. Reporting Timeliness'!P8</f>
        <v>100</v>
      </c>
    </row>
    <row r="32" spans="1:20" x14ac:dyDescent="0.25">
      <c r="A32" s="25">
        <f>'[1]A. Reporting Completeness Rate'!A36</f>
        <v>0</v>
      </c>
      <c r="B32" s="26">
        <f>'A. Report Availability Rate'!O11</f>
        <v>1</v>
      </c>
      <c r="C32" s="67">
        <f>'B. Reporting Timeliness'!C9</f>
        <v>0</v>
      </c>
      <c r="D32" s="67">
        <f>'B. Reporting Timeliness'!D9</f>
        <v>0</v>
      </c>
      <c r="E32" s="67">
        <f>'B. Reporting Timeliness'!E9</f>
        <v>0</v>
      </c>
      <c r="F32" s="67">
        <f>'B. Reporting Timeliness'!F9</f>
        <v>1</v>
      </c>
      <c r="G32" s="67">
        <f>'B. Reporting Timeliness'!G9</f>
        <v>0</v>
      </c>
      <c r="H32" s="67">
        <f>'B. Reporting Timeliness'!H9</f>
        <v>0</v>
      </c>
      <c r="I32" s="67">
        <f>'B. Reporting Timeliness'!I9</f>
        <v>0</v>
      </c>
      <c r="J32" s="67">
        <f>'B. Reporting Timeliness'!J9</f>
        <v>0</v>
      </c>
      <c r="K32" s="67">
        <f>'B. Reporting Timeliness'!K9</f>
        <v>0</v>
      </c>
      <c r="L32" s="67">
        <f>'B. Reporting Timeliness'!L9</f>
        <v>0</v>
      </c>
      <c r="M32" s="67">
        <f>'B. Reporting Timeliness'!M9</f>
        <v>0</v>
      </c>
      <c r="N32" s="67">
        <f>'B. Reporting Timeliness'!N9</f>
        <v>0</v>
      </c>
      <c r="O32" s="45">
        <f>'B. Reporting Timeliness'!O9</f>
        <v>1</v>
      </c>
      <c r="P32" s="105">
        <f>'B. Reporting Timeliness'!P9</f>
        <v>100</v>
      </c>
    </row>
    <row r="33" spans="1:20" x14ac:dyDescent="0.25">
      <c r="A33" s="25">
        <f>'[1]A. Reporting Completeness Rate'!A37</f>
        <v>0</v>
      </c>
      <c r="B33" s="26">
        <f>'A. Report Availability Rate'!O12</f>
        <v>1</v>
      </c>
      <c r="C33" s="67">
        <f>'B. Reporting Timeliness'!C10</f>
        <v>0</v>
      </c>
      <c r="D33" s="67">
        <f>'B. Reporting Timeliness'!D10</f>
        <v>0</v>
      </c>
      <c r="E33" s="67">
        <f>'B. Reporting Timeliness'!E10</f>
        <v>0</v>
      </c>
      <c r="F33" s="67">
        <f>'B. Reporting Timeliness'!F10</f>
        <v>0</v>
      </c>
      <c r="G33" s="67">
        <f>'B. Reporting Timeliness'!G10</f>
        <v>1</v>
      </c>
      <c r="H33" s="67">
        <f>'B. Reporting Timeliness'!H10</f>
        <v>0</v>
      </c>
      <c r="I33" s="67">
        <f>'B. Reporting Timeliness'!I10</f>
        <v>0</v>
      </c>
      <c r="J33" s="67">
        <f>'B. Reporting Timeliness'!J10</f>
        <v>0</v>
      </c>
      <c r="K33" s="67">
        <f>'B. Reporting Timeliness'!K10</f>
        <v>0</v>
      </c>
      <c r="L33" s="67">
        <f>'B. Reporting Timeliness'!L10</f>
        <v>0</v>
      </c>
      <c r="M33" s="67">
        <f>'B. Reporting Timeliness'!M10</f>
        <v>0</v>
      </c>
      <c r="N33" s="67">
        <f>'B. Reporting Timeliness'!N10</f>
        <v>0</v>
      </c>
      <c r="O33" s="45">
        <f>'B. Reporting Timeliness'!O10</f>
        <v>1</v>
      </c>
      <c r="P33" s="105">
        <f>'B. Reporting Timeliness'!P10</f>
        <v>100</v>
      </c>
    </row>
    <row r="34" spans="1:20" x14ac:dyDescent="0.25">
      <c r="A34" s="25">
        <f>'[1]A. Reporting Completeness Rate'!A38</f>
        <v>0</v>
      </c>
      <c r="B34" s="26">
        <f>'A. Report Availability Rate'!O13</f>
        <v>12</v>
      </c>
      <c r="C34" s="67">
        <f>'B. Reporting Timeliness'!C11</f>
        <v>0</v>
      </c>
      <c r="D34" s="67">
        <f>'B. Reporting Timeliness'!D11</f>
        <v>0</v>
      </c>
      <c r="E34" s="67">
        <f>'B. Reporting Timeliness'!E11</f>
        <v>0</v>
      </c>
      <c r="F34" s="67">
        <f>'B. Reporting Timeliness'!F11</f>
        <v>0</v>
      </c>
      <c r="G34" s="67">
        <f>'B. Reporting Timeliness'!G11</f>
        <v>0</v>
      </c>
      <c r="H34" s="67">
        <f>'B. Reporting Timeliness'!H11</f>
        <v>1</v>
      </c>
      <c r="I34" s="67">
        <f>'B. Reporting Timeliness'!I11</f>
        <v>0</v>
      </c>
      <c r="J34" s="67">
        <f>'B. Reporting Timeliness'!J11</f>
        <v>0</v>
      </c>
      <c r="K34" s="67">
        <f>'B. Reporting Timeliness'!K11</f>
        <v>0</v>
      </c>
      <c r="L34" s="67">
        <f>'B. Reporting Timeliness'!L11</f>
        <v>0</v>
      </c>
      <c r="M34" s="67">
        <f>'B. Reporting Timeliness'!M11</f>
        <v>0</v>
      </c>
      <c r="N34" s="67">
        <f>'B. Reporting Timeliness'!N11</f>
        <v>0</v>
      </c>
      <c r="O34" s="45">
        <f>'B. Reporting Timeliness'!O11</f>
        <v>1</v>
      </c>
      <c r="P34" s="105">
        <f>'B. Reporting Timeliness'!P11</f>
        <v>8.3333333333333321</v>
      </c>
    </row>
    <row r="35" spans="1:20" x14ac:dyDescent="0.25">
      <c r="A35" s="25">
        <f>'[1]A. Reporting Completeness Rate'!A39</f>
        <v>0</v>
      </c>
      <c r="B35" s="26">
        <f>'A. Report Availability Rate'!O14</f>
        <v>1</v>
      </c>
      <c r="C35" s="67">
        <f>'B. Reporting Timeliness'!C12</f>
        <v>0</v>
      </c>
      <c r="D35" s="67">
        <f>'B. Reporting Timeliness'!D12</f>
        <v>0</v>
      </c>
      <c r="E35" s="67">
        <f>'B. Reporting Timeliness'!E12</f>
        <v>0</v>
      </c>
      <c r="F35" s="67">
        <f>'B. Reporting Timeliness'!F12</f>
        <v>0</v>
      </c>
      <c r="G35" s="67">
        <f>'B. Reporting Timeliness'!G12</f>
        <v>0</v>
      </c>
      <c r="H35" s="67">
        <f>'B. Reporting Timeliness'!H12</f>
        <v>0</v>
      </c>
      <c r="I35" s="67">
        <f>'B. Reporting Timeliness'!I12</f>
        <v>1</v>
      </c>
      <c r="J35" s="67">
        <f>'B. Reporting Timeliness'!J12</f>
        <v>0</v>
      </c>
      <c r="K35" s="67">
        <f>'B. Reporting Timeliness'!K12</f>
        <v>0</v>
      </c>
      <c r="L35" s="67">
        <f>'B. Reporting Timeliness'!L12</f>
        <v>0</v>
      </c>
      <c r="M35" s="67">
        <f>'B. Reporting Timeliness'!M12</f>
        <v>0</v>
      </c>
      <c r="N35" s="67">
        <f>'B. Reporting Timeliness'!N12</f>
        <v>0</v>
      </c>
      <c r="O35" s="45">
        <f>'B. Reporting Timeliness'!O12</f>
        <v>1</v>
      </c>
      <c r="P35" s="105">
        <f>'B. Reporting Timeliness'!P12</f>
        <v>100</v>
      </c>
    </row>
    <row r="36" spans="1:20" x14ac:dyDescent="0.25">
      <c r="A36" s="20" t="s">
        <v>43</v>
      </c>
      <c r="B36" s="27">
        <f t="shared" ref="B36:O36" si="1">SUM(B28:B35)</f>
        <v>32</v>
      </c>
      <c r="C36" s="28">
        <f t="shared" si="1"/>
        <v>3</v>
      </c>
      <c r="D36" s="28">
        <f t="shared" si="1"/>
        <v>1</v>
      </c>
      <c r="E36" s="28">
        <f t="shared" si="1"/>
        <v>2</v>
      </c>
      <c r="F36" s="28">
        <f t="shared" si="1"/>
        <v>2</v>
      </c>
      <c r="G36" s="28">
        <f t="shared" si="1"/>
        <v>2</v>
      </c>
      <c r="H36" s="27">
        <f t="shared" si="1"/>
        <v>2</v>
      </c>
      <c r="I36" s="28">
        <f t="shared" si="1"/>
        <v>2</v>
      </c>
      <c r="J36" s="28">
        <f t="shared" si="1"/>
        <v>2</v>
      </c>
      <c r="K36" s="28">
        <f t="shared" si="1"/>
        <v>2</v>
      </c>
      <c r="L36" s="28">
        <f t="shared" si="1"/>
        <v>2</v>
      </c>
      <c r="M36" s="27">
        <f t="shared" si="1"/>
        <v>1</v>
      </c>
      <c r="N36" s="27">
        <f t="shared" si="1"/>
        <v>1</v>
      </c>
      <c r="O36" s="28">
        <f t="shared" si="1"/>
        <v>22</v>
      </c>
      <c r="P36" s="28">
        <f>'B. Reporting Timeliness'!P13</f>
        <v>68.75</v>
      </c>
    </row>
    <row r="37" spans="1:20" x14ac:dyDescent="0.25">
      <c r="A37" s="186" t="s">
        <v>44</v>
      </c>
      <c r="B37" s="186"/>
      <c r="C37" s="186"/>
      <c r="D37" s="186"/>
      <c r="E37" s="186"/>
      <c r="F37" s="186"/>
      <c r="G37" s="186"/>
      <c r="H37" s="186"/>
      <c r="I37" s="186"/>
      <c r="J37" s="186"/>
      <c r="K37" s="186"/>
      <c r="L37" s="186"/>
      <c r="M37" s="186"/>
      <c r="N37" s="186"/>
      <c r="O37" s="186" t="s">
        <v>45</v>
      </c>
      <c r="P37" s="186"/>
      <c r="S37" s="39" t="s">
        <v>80</v>
      </c>
      <c r="T37" s="39" t="s">
        <v>65</v>
      </c>
    </row>
    <row r="38" spans="1:20" ht="15" customHeight="1" x14ac:dyDescent="0.25">
      <c r="A38" s="186"/>
      <c r="B38" s="186"/>
      <c r="C38" s="186"/>
      <c r="D38" s="186"/>
      <c r="E38" s="186"/>
      <c r="F38" s="186"/>
      <c r="G38" s="186"/>
      <c r="H38" s="186"/>
      <c r="I38" s="186"/>
      <c r="J38" s="186"/>
      <c r="K38" s="186"/>
      <c r="L38" s="186"/>
      <c r="M38" s="186"/>
      <c r="N38" s="186"/>
      <c r="O38" s="44" t="s">
        <v>46</v>
      </c>
      <c r="P38" s="44" t="s">
        <v>47</v>
      </c>
      <c r="S38" s="39" t="s">
        <v>152</v>
      </c>
      <c r="T38" s="40">
        <f>(P15)</f>
        <v>33.333333333333329</v>
      </c>
    </row>
    <row r="39" spans="1:20" ht="15" customHeight="1" x14ac:dyDescent="0.25">
      <c r="A39" s="209" t="str">
        <f>('B. Reporting Timeliness'!A16)</f>
        <v xml:space="preserve">Number and percent of HF with timeliness rate 75% or below  </v>
      </c>
      <c r="B39" s="209"/>
      <c r="C39" s="209"/>
      <c r="D39" s="209"/>
      <c r="E39" s="209"/>
      <c r="F39" s="209"/>
      <c r="G39" s="209"/>
      <c r="H39" s="209"/>
      <c r="I39" s="209"/>
      <c r="J39" s="209"/>
      <c r="K39" s="209"/>
      <c r="L39" s="209"/>
      <c r="M39" s="209"/>
      <c r="N39" s="209"/>
      <c r="O39" s="19">
        <f>COUNTIFS(P28:P35,"&lt;=75")</f>
        <v>1</v>
      </c>
      <c r="P39" s="21">
        <f>O39/O43*100</f>
        <v>14.285714285714285</v>
      </c>
      <c r="S39" s="39" t="s">
        <v>81</v>
      </c>
      <c r="T39" s="40">
        <f>(P36)</f>
        <v>68.75</v>
      </c>
    </row>
    <row r="40" spans="1:20" ht="15" customHeight="1" x14ac:dyDescent="0.25">
      <c r="A40" s="210" t="str">
        <f>('B. Reporting Timeliness'!A17)</f>
        <v>Number and percent of HF with reporting completeness rate between 75% - 99%</v>
      </c>
      <c r="B40" s="211"/>
      <c r="C40" s="211"/>
      <c r="D40" s="211"/>
      <c r="E40" s="211"/>
      <c r="F40" s="211"/>
      <c r="G40" s="211"/>
      <c r="H40" s="211"/>
      <c r="I40" s="211"/>
      <c r="J40" s="211"/>
      <c r="K40" s="211"/>
      <c r="L40" s="211"/>
      <c r="M40" s="211"/>
      <c r="N40" s="212"/>
      <c r="O40" s="78">
        <f>COUNTIFS(P28:P35,"&gt;75",P28:P35,"&lt;100")</f>
        <v>0</v>
      </c>
      <c r="P40" s="21">
        <f>O40/O43*100</f>
        <v>0</v>
      </c>
    </row>
    <row r="41" spans="1:20" ht="15" customHeight="1" x14ac:dyDescent="0.25">
      <c r="A41" s="215" t="str">
        <f>('B. Reporting Timeliness'!A18)</f>
        <v>Number and percent of HF with 100% reporting timeliness</v>
      </c>
      <c r="B41" s="216"/>
      <c r="C41" s="216"/>
      <c r="D41" s="216"/>
      <c r="E41" s="216"/>
      <c r="F41" s="216"/>
      <c r="G41" s="216"/>
      <c r="H41" s="216"/>
      <c r="I41" s="216"/>
      <c r="J41" s="216"/>
      <c r="K41" s="216"/>
      <c r="L41" s="216"/>
      <c r="M41" s="216"/>
      <c r="N41" s="217"/>
      <c r="O41" s="19">
        <f>COUNTIFS(P28:P35,"=100")</f>
        <v>6</v>
      </c>
      <c r="P41" s="22">
        <f>O41/O43*100</f>
        <v>85.714285714285708</v>
      </c>
    </row>
    <row r="42" spans="1:20" ht="15" customHeight="1" x14ac:dyDescent="0.25">
      <c r="A42" s="249" t="str">
        <f>('B. Reporting Timeliness'!A19)</f>
        <v>Number and percent of HF more 100% reporting timeliness</v>
      </c>
      <c r="B42" s="250"/>
      <c r="C42" s="250"/>
      <c r="D42" s="250"/>
      <c r="E42" s="250"/>
      <c r="F42" s="250"/>
      <c r="G42" s="250"/>
      <c r="H42" s="250"/>
      <c r="I42" s="250"/>
      <c r="J42" s="250"/>
      <c r="K42" s="250"/>
      <c r="L42" s="250"/>
      <c r="M42" s="250"/>
      <c r="N42" s="251"/>
      <c r="O42" s="70">
        <f>COUNTIF(P28:P35,"&gt;100")</f>
        <v>0</v>
      </c>
      <c r="P42" s="70">
        <f>O42/O43*100</f>
        <v>0</v>
      </c>
    </row>
    <row r="43" spans="1:20" x14ac:dyDescent="0.25">
      <c r="A43" s="253" t="s">
        <v>48</v>
      </c>
      <c r="B43" s="253"/>
      <c r="C43" s="253"/>
      <c r="D43" s="253"/>
      <c r="E43" s="253"/>
      <c r="F43" s="253"/>
      <c r="G43" s="253"/>
      <c r="H43" s="253"/>
      <c r="I43" s="253"/>
      <c r="J43" s="253"/>
      <c r="K43" s="253"/>
      <c r="L43" s="253"/>
      <c r="M43" s="253"/>
      <c r="N43" s="253"/>
      <c r="O43" s="79">
        <f>SUM(O39:O42)</f>
        <v>7</v>
      </c>
      <c r="P43" s="76"/>
    </row>
    <row r="44" spans="1:20" x14ac:dyDescent="0.25">
      <c r="A44" s="213" t="str">
        <f>('C. Reporting Completeness Rate'!A2)</f>
        <v>Number of bacteriologically confirmed pulmonary TB cases</v>
      </c>
      <c r="B44" s="213"/>
      <c r="C44" s="213"/>
      <c r="D44" s="213"/>
      <c r="E44" s="213"/>
      <c r="F44" s="213"/>
      <c r="G44" s="213"/>
      <c r="H44" s="213"/>
      <c r="I44" s="213"/>
      <c r="J44" s="213"/>
      <c r="K44" s="213"/>
      <c r="L44" s="213"/>
      <c r="M44" s="213"/>
      <c r="N44" s="213"/>
      <c r="O44" s="213"/>
      <c r="P44" s="214"/>
    </row>
    <row r="45" spans="1:20" x14ac:dyDescent="0.25">
      <c r="A45" s="213" t="s">
        <v>147</v>
      </c>
      <c r="B45" s="213"/>
      <c r="C45" s="213"/>
      <c r="D45" s="213"/>
      <c r="E45" s="213"/>
      <c r="F45" s="213"/>
      <c r="G45" s="213"/>
      <c r="H45" s="213"/>
      <c r="I45" s="213"/>
      <c r="J45" s="213"/>
      <c r="K45" s="213"/>
      <c r="L45" s="213"/>
      <c r="M45" s="213"/>
      <c r="N45" s="213"/>
      <c r="O45" s="213"/>
      <c r="P45" s="214"/>
      <c r="S45" s="41"/>
      <c r="T45" s="41"/>
    </row>
    <row r="46" spans="1:20" x14ac:dyDescent="0.25">
      <c r="A46" s="191" t="s">
        <v>105</v>
      </c>
      <c r="B46" s="191" t="s">
        <v>100</v>
      </c>
      <c r="C46" s="191"/>
      <c r="D46" s="191"/>
      <c r="E46" s="191"/>
      <c r="F46" s="191"/>
      <c r="G46" s="191"/>
      <c r="H46" s="191"/>
      <c r="I46" s="191"/>
      <c r="J46" s="191"/>
      <c r="K46" s="191"/>
      <c r="L46" s="191"/>
      <c r="M46" s="191"/>
      <c r="N46" s="192" t="s">
        <v>71</v>
      </c>
      <c r="O46" s="192" t="s">
        <v>72</v>
      </c>
      <c r="P46" s="193" t="s">
        <v>70</v>
      </c>
      <c r="S46" s="42"/>
      <c r="T46" s="43"/>
    </row>
    <row r="47" spans="1:20" x14ac:dyDescent="0.25">
      <c r="A47" s="191"/>
      <c r="B47" s="191"/>
      <c r="C47" s="191"/>
      <c r="D47" s="191"/>
      <c r="E47" s="191"/>
      <c r="F47" s="191"/>
      <c r="G47" s="191"/>
      <c r="H47" s="191"/>
      <c r="I47" s="191"/>
      <c r="J47" s="191"/>
      <c r="K47" s="191"/>
      <c r="L47" s="191"/>
      <c r="M47" s="191"/>
      <c r="N47" s="192"/>
      <c r="O47" s="192"/>
      <c r="P47" s="193"/>
      <c r="S47" s="42"/>
      <c r="T47" s="43"/>
    </row>
    <row r="48" spans="1:20" ht="29.1" customHeight="1" thickBot="1" x14ac:dyDescent="0.3">
      <c r="A48" s="191"/>
      <c r="B48" s="81" t="s">
        <v>3</v>
      </c>
      <c r="C48" s="81" t="s">
        <v>4</v>
      </c>
      <c r="D48" s="81" t="s">
        <v>5</v>
      </c>
      <c r="E48" s="81" t="s">
        <v>6</v>
      </c>
      <c r="F48" s="81" t="s">
        <v>7</v>
      </c>
      <c r="G48" s="81" t="s">
        <v>8</v>
      </c>
      <c r="H48" s="81" t="s">
        <v>9</v>
      </c>
      <c r="I48" s="81" t="s">
        <v>10</v>
      </c>
      <c r="J48" s="81" t="s">
        <v>11</v>
      </c>
      <c r="K48" s="81" t="s">
        <v>12</v>
      </c>
      <c r="L48" s="81" t="s">
        <v>13</v>
      </c>
      <c r="M48" s="81" t="s">
        <v>14</v>
      </c>
      <c r="N48" s="192"/>
      <c r="O48" s="192"/>
      <c r="P48" s="193"/>
      <c r="S48" s="42"/>
      <c r="T48" s="43"/>
    </row>
    <row r="49" spans="1:23" x14ac:dyDescent="0.25">
      <c r="A49" s="102" t="s">
        <v>15</v>
      </c>
      <c r="B49" s="102" t="s">
        <v>16</v>
      </c>
      <c r="C49" s="102" t="s">
        <v>17</v>
      </c>
      <c r="D49" s="102" t="s">
        <v>18</v>
      </c>
      <c r="E49" s="102" t="s">
        <v>19</v>
      </c>
      <c r="F49" s="102" t="s">
        <v>20</v>
      </c>
      <c r="G49" s="102" t="s">
        <v>21</v>
      </c>
      <c r="H49" s="102" t="s">
        <v>22</v>
      </c>
      <c r="I49" s="102" t="s">
        <v>23</v>
      </c>
      <c r="J49" s="102" t="s">
        <v>24</v>
      </c>
      <c r="K49" s="102" t="s">
        <v>25</v>
      </c>
      <c r="L49" s="102" t="s">
        <v>26</v>
      </c>
      <c r="M49" s="102" t="s">
        <v>27</v>
      </c>
      <c r="N49" s="102" t="s">
        <v>28</v>
      </c>
      <c r="O49" s="102">
        <v>0</v>
      </c>
      <c r="P49" s="108" t="s">
        <v>31</v>
      </c>
      <c r="S49" s="42"/>
      <c r="T49" s="43"/>
      <c r="W49" s="23" t="s">
        <v>66</v>
      </c>
    </row>
    <row r="50" spans="1:23" x14ac:dyDescent="0.25">
      <c r="A50" s="78" t="str">
        <f>'A. Report Availability Rate'!A7</f>
        <v>វាលអង្គពពេល</v>
      </c>
      <c r="B50" s="67">
        <f>'C. Reporting Completeness Rate'!B8</f>
        <v>1</v>
      </c>
      <c r="C50" s="67">
        <f>'C. Reporting Completeness Rate'!C8</f>
        <v>0</v>
      </c>
      <c r="D50" s="67">
        <f>'C. Reporting Completeness Rate'!D8</f>
        <v>0</v>
      </c>
      <c r="E50" s="67">
        <f>'C. Reporting Completeness Rate'!E8</f>
        <v>0</v>
      </c>
      <c r="F50" s="67">
        <f>'C. Reporting Completeness Rate'!F8</f>
        <v>0</v>
      </c>
      <c r="G50" s="67">
        <f>'C. Reporting Completeness Rate'!G8</f>
        <v>0</v>
      </c>
      <c r="H50" s="67">
        <f>'C. Reporting Completeness Rate'!H8</f>
        <v>0</v>
      </c>
      <c r="I50" s="67">
        <f>'C. Reporting Completeness Rate'!I8</f>
        <v>0</v>
      </c>
      <c r="J50" s="67">
        <f>'C. Reporting Completeness Rate'!J8</f>
        <v>0</v>
      </c>
      <c r="K50" s="67">
        <f>'C. Reporting Completeness Rate'!K8</f>
        <v>0</v>
      </c>
      <c r="L50" s="67">
        <f>'C. Reporting Completeness Rate'!L8</f>
        <v>0</v>
      </c>
      <c r="M50" s="67">
        <f>'C. Reporting Completeness Rate'!M8</f>
        <v>0</v>
      </c>
      <c r="N50" s="91">
        <f>'C. Reporting Completeness Rate'!N8</f>
        <v>12</v>
      </c>
      <c r="O50" s="91">
        <f>'C. Reporting Completeness Rate'!O8</f>
        <v>1</v>
      </c>
      <c r="P50" s="105">
        <f>O50/N50*100</f>
        <v>8.3333333333333321</v>
      </c>
      <c r="W50" s="10">
        <v>1</v>
      </c>
    </row>
    <row r="51" spans="1:23" ht="30" x14ac:dyDescent="0.25">
      <c r="A51" s="78" t="str">
        <f>'A. Report Availability Rate'!A8</f>
        <v>ពោធិ៍មាស</v>
      </c>
      <c r="B51" s="67">
        <f>'C. Reporting Completeness Rate'!B9</f>
        <v>1</v>
      </c>
      <c r="C51" s="67">
        <f>'C. Reporting Completeness Rate'!C9</f>
        <v>1</v>
      </c>
      <c r="D51" s="67">
        <f>'C. Reporting Completeness Rate'!D9</f>
        <v>1</v>
      </c>
      <c r="E51" s="67">
        <f>'C. Reporting Completeness Rate'!E9</f>
        <v>1</v>
      </c>
      <c r="F51" s="67">
        <f>'C. Reporting Completeness Rate'!F9</f>
        <v>1</v>
      </c>
      <c r="G51" s="67">
        <f>'C. Reporting Completeness Rate'!G9</f>
        <v>1</v>
      </c>
      <c r="H51" s="67">
        <f>'C. Reporting Completeness Rate'!H9</f>
        <v>1</v>
      </c>
      <c r="I51" s="67">
        <f>'C. Reporting Completeness Rate'!I9</f>
        <v>1</v>
      </c>
      <c r="J51" s="67">
        <f>'C. Reporting Completeness Rate'!J9</f>
        <v>1</v>
      </c>
      <c r="K51" s="67">
        <f>'C. Reporting Completeness Rate'!K9</f>
        <v>1</v>
      </c>
      <c r="L51" s="67">
        <f>'C. Reporting Completeness Rate'!L9</f>
        <v>1</v>
      </c>
      <c r="M51" s="67">
        <f>'C. Reporting Completeness Rate'!M9</f>
        <v>1</v>
      </c>
      <c r="N51" s="91">
        <f>'C. Reporting Completeness Rate'!N9</f>
        <v>12</v>
      </c>
      <c r="O51" s="91">
        <f>'C. Reporting Completeness Rate'!O9</f>
        <v>12</v>
      </c>
      <c r="P51" s="105">
        <f t="shared" ref="P51:P57" si="2">O51/N51*100</f>
        <v>100</v>
      </c>
      <c r="S51" s="116" t="s">
        <v>78</v>
      </c>
      <c r="T51" s="121" t="s">
        <v>82</v>
      </c>
      <c r="W51" s="11" t="s">
        <v>67</v>
      </c>
    </row>
    <row r="52" spans="1:23" ht="15.75" thickBot="1" x14ac:dyDescent="0.3">
      <c r="A52" s="78" t="str">
        <f>'A. Report Availability Rate'!A9</f>
        <v>និទាន</v>
      </c>
      <c r="B52" s="67">
        <v>0</v>
      </c>
      <c r="C52" s="67">
        <f>'C. Reporting Completeness Rate'!C10</f>
        <v>1</v>
      </c>
      <c r="D52" s="67">
        <f>'C. Reporting Completeness Rate'!D10</f>
        <v>0</v>
      </c>
      <c r="E52" s="67">
        <f>'C. Reporting Completeness Rate'!E10</f>
        <v>0</v>
      </c>
      <c r="F52" s="67">
        <f>'C. Reporting Completeness Rate'!F10</f>
        <v>0</v>
      </c>
      <c r="G52" s="67">
        <f>'C. Reporting Completeness Rate'!G10</f>
        <v>0</v>
      </c>
      <c r="H52" s="67">
        <f>'C. Reporting Completeness Rate'!H10</f>
        <v>0</v>
      </c>
      <c r="I52" s="67">
        <f>'C. Reporting Completeness Rate'!I10</f>
        <v>1</v>
      </c>
      <c r="J52" s="67">
        <f>'C. Reporting Completeness Rate'!J10</f>
        <v>0</v>
      </c>
      <c r="K52" s="67">
        <f>'C. Reporting Completeness Rate'!K10</f>
        <v>1</v>
      </c>
      <c r="L52" s="67">
        <f>'C. Reporting Completeness Rate'!L10</f>
        <v>0</v>
      </c>
      <c r="M52" s="67">
        <f>'C. Reporting Completeness Rate'!M10</f>
        <v>0</v>
      </c>
      <c r="N52" s="91">
        <f>'C. Reporting Completeness Rate'!N10</f>
        <v>12</v>
      </c>
      <c r="O52" s="91">
        <f>'C. Reporting Completeness Rate'!O10</f>
        <v>3</v>
      </c>
      <c r="P52" s="105">
        <f t="shared" si="2"/>
        <v>25</v>
      </c>
      <c r="S52" s="117" t="s">
        <v>115</v>
      </c>
      <c r="T52" s="122">
        <f>(P61)</f>
        <v>7</v>
      </c>
      <c r="W52" s="12" t="s">
        <v>68</v>
      </c>
    </row>
    <row r="53" spans="1:23" x14ac:dyDescent="0.25">
      <c r="A53" s="78" t="str">
        <f>'A. Report Availability Rate'!A10</f>
        <v>ស្វាយចចប</v>
      </c>
      <c r="B53" s="67">
        <f>'C. Reporting Completeness Rate'!B11</f>
        <v>0</v>
      </c>
      <c r="C53" s="67">
        <f>'C. Reporting Completeness Rate'!C11</f>
        <v>0</v>
      </c>
      <c r="D53" s="67">
        <f>'C. Reporting Completeness Rate'!D11</f>
        <v>1</v>
      </c>
      <c r="E53" s="67">
        <f>'C. Reporting Completeness Rate'!E11</f>
        <v>0</v>
      </c>
      <c r="F53" s="67">
        <f>'C. Reporting Completeness Rate'!F11</f>
        <v>0</v>
      </c>
      <c r="G53" s="67">
        <f>'C. Reporting Completeness Rate'!G11</f>
        <v>0</v>
      </c>
      <c r="H53" s="67">
        <f>'C. Reporting Completeness Rate'!H11</f>
        <v>0</v>
      </c>
      <c r="I53" s="67">
        <f>'C. Reporting Completeness Rate'!I11</f>
        <v>1</v>
      </c>
      <c r="J53" s="67">
        <f>'C. Reporting Completeness Rate'!J11</f>
        <v>0</v>
      </c>
      <c r="K53" s="67">
        <f>'C. Reporting Completeness Rate'!K11</f>
        <v>0</v>
      </c>
      <c r="L53" s="67">
        <f>'C. Reporting Completeness Rate'!L11</f>
        <v>0</v>
      </c>
      <c r="M53" s="67">
        <f>'C. Reporting Completeness Rate'!M11</f>
        <v>0</v>
      </c>
      <c r="N53" s="91">
        <f>'C. Reporting Completeness Rate'!N11</f>
        <v>12</v>
      </c>
      <c r="O53" s="91">
        <f>'C. Reporting Completeness Rate'!O11</f>
        <v>2</v>
      </c>
      <c r="P53" s="105">
        <f t="shared" si="2"/>
        <v>16.666666666666664</v>
      </c>
      <c r="S53" s="119" t="s">
        <v>117</v>
      </c>
      <c r="T53" s="122">
        <f>(P63)</f>
        <v>0</v>
      </c>
    </row>
    <row r="54" spans="1:23" x14ac:dyDescent="0.25">
      <c r="A54" s="78" t="str">
        <f>'A. Report Availability Rate'!A11</f>
        <v>កក់ព្រះខែ</v>
      </c>
      <c r="B54" s="67">
        <f>'C. Reporting Completeness Rate'!B12</f>
        <v>0</v>
      </c>
      <c r="C54" s="67">
        <f>'C. Reporting Completeness Rate'!C12</f>
        <v>0</v>
      </c>
      <c r="D54" s="67">
        <f>'C. Reporting Completeness Rate'!D12</f>
        <v>0</v>
      </c>
      <c r="E54" s="67">
        <f>'C. Reporting Completeness Rate'!E12</f>
        <v>1</v>
      </c>
      <c r="F54" s="67">
        <f>'C. Reporting Completeness Rate'!F12</f>
        <v>0</v>
      </c>
      <c r="G54" s="67">
        <f>'C. Reporting Completeness Rate'!G12</f>
        <v>0</v>
      </c>
      <c r="H54" s="67">
        <f>'C. Reporting Completeness Rate'!H12</f>
        <v>0</v>
      </c>
      <c r="I54" s="67">
        <f>'C. Reporting Completeness Rate'!I12</f>
        <v>0</v>
      </c>
      <c r="J54" s="67">
        <f>'C. Reporting Completeness Rate'!J12</f>
        <v>0</v>
      </c>
      <c r="K54" s="67">
        <f>'C. Reporting Completeness Rate'!K12</f>
        <v>0</v>
      </c>
      <c r="L54" s="67">
        <f>'C. Reporting Completeness Rate'!L12</f>
        <v>0</v>
      </c>
      <c r="M54" s="67">
        <f>'C. Reporting Completeness Rate'!M12</f>
        <v>0</v>
      </c>
      <c r="N54" s="91">
        <f>'C. Reporting Completeness Rate'!N12</f>
        <v>12</v>
      </c>
      <c r="O54" s="91">
        <f>'C. Reporting Completeness Rate'!O12</f>
        <v>1</v>
      </c>
      <c r="P54" s="105">
        <f t="shared" si="2"/>
        <v>8.3333333333333321</v>
      </c>
      <c r="S54" s="118" t="s">
        <v>116</v>
      </c>
      <c r="T54" s="122">
        <f>(P62)</f>
        <v>1</v>
      </c>
    </row>
    <row r="55" spans="1:23" x14ac:dyDescent="0.25">
      <c r="A55" s="78" t="str">
        <f>'A. Report Availability Rate'!A12</f>
        <v>ពោធិ៍ចំរើន</v>
      </c>
      <c r="B55" s="67">
        <f>'C. Reporting Completeness Rate'!B13</f>
        <v>0</v>
      </c>
      <c r="C55" s="67">
        <f>'C. Reporting Completeness Rate'!C13</f>
        <v>0</v>
      </c>
      <c r="D55" s="67">
        <f>'C. Reporting Completeness Rate'!D13</f>
        <v>0</v>
      </c>
      <c r="E55" s="67">
        <f>'C. Reporting Completeness Rate'!E13</f>
        <v>0</v>
      </c>
      <c r="F55" s="67">
        <f>'C. Reporting Completeness Rate'!F13</f>
        <v>1</v>
      </c>
      <c r="G55" s="67">
        <f>'C. Reporting Completeness Rate'!G13</f>
        <v>0</v>
      </c>
      <c r="H55" s="67">
        <f>'C. Reporting Completeness Rate'!H13</f>
        <v>0</v>
      </c>
      <c r="I55" s="67">
        <f>'C. Reporting Completeness Rate'!I13</f>
        <v>0</v>
      </c>
      <c r="J55" s="67">
        <f>'C. Reporting Completeness Rate'!J13</f>
        <v>0</v>
      </c>
      <c r="K55" s="67">
        <f>'C. Reporting Completeness Rate'!K13</f>
        <v>0</v>
      </c>
      <c r="L55" s="67">
        <f>'C. Reporting Completeness Rate'!L13</f>
        <v>0</v>
      </c>
      <c r="M55" s="67">
        <f>'C. Reporting Completeness Rate'!M13</f>
        <v>0</v>
      </c>
      <c r="N55" s="91">
        <f>'C. Reporting Completeness Rate'!N13</f>
        <v>12</v>
      </c>
      <c r="O55" s="91">
        <f>'C. Reporting Completeness Rate'!O13</f>
        <v>1</v>
      </c>
      <c r="P55" s="105">
        <f t="shared" si="2"/>
        <v>8.3333333333333321</v>
      </c>
      <c r="S55" s="120" t="s">
        <v>118</v>
      </c>
      <c r="T55" s="122">
        <f>(P64)</f>
        <v>0</v>
      </c>
    </row>
    <row r="56" spans="1:23" x14ac:dyDescent="0.25">
      <c r="A56" s="78" t="str">
        <f>'A. Report Availability Rate'!A13</f>
        <v>ព្រៃញាតិ</v>
      </c>
      <c r="B56" s="67">
        <f>'C. Reporting Completeness Rate'!B14</f>
        <v>0</v>
      </c>
      <c r="C56" s="67">
        <f>'C. Reporting Completeness Rate'!C14</f>
        <v>0</v>
      </c>
      <c r="D56" s="67">
        <f>'C. Reporting Completeness Rate'!D14</f>
        <v>0</v>
      </c>
      <c r="E56" s="67">
        <f>'C. Reporting Completeness Rate'!E14</f>
        <v>0</v>
      </c>
      <c r="F56" s="67">
        <f>'C. Reporting Completeness Rate'!F14</f>
        <v>0</v>
      </c>
      <c r="G56" s="67">
        <f>'C. Reporting Completeness Rate'!G14</f>
        <v>1</v>
      </c>
      <c r="H56" s="67">
        <f>'C. Reporting Completeness Rate'!H14</f>
        <v>0</v>
      </c>
      <c r="I56" s="67">
        <f>'C. Reporting Completeness Rate'!I14</f>
        <v>0</v>
      </c>
      <c r="J56" s="67">
        <f>'C. Reporting Completeness Rate'!J14</f>
        <v>0</v>
      </c>
      <c r="K56" s="67">
        <f>'C. Reporting Completeness Rate'!K14</f>
        <v>0</v>
      </c>
      <c r="L56" s="67">
        <f>'C. Reporting Completeness Rate'!L14</f>
        <v>0</v>
      </c>
      <c r="M56" s="67">
        <f>'C. Reporting Completeness Rate'!M14</f>
        <v>0</v>
      </c>
      <c r="N56" s="91">
        <f>'C. Reporting Completeness Rate'!N14</f>
        <v>12</v>
      </c>
      <c r="O56" s="91">
        <f>'C. Reporting Completeness Rate'!O14</f>
        <v>1</v>
      </c>
      <c r="P56" s="105">
        <f t="shared" si="2"/>
        <v>8.3333333333333321</v>
      </c>
      <c r="S56" s="76"/>
      <c r="T56" s="76"/>
    </row>
    <row r="57" spans="1:23" x14ac:dyDescent="0.25">
      <c r="A57" s="78" t="str">
        <f>'A. Report Availability Rate'!A14</f>
        <v>ពោធិ៍អង្រ្កង</v>
      </c>
      <c r="B57" s="67">
        <f>'C. Reporting Completeness Rate'!B15</f>
        <v>0</v>
      </c>
      <c r="C57" s="67">
        <f>'C. Reporting Completeness Rate'!C15</f>
        <v>0</v>
      </c>
      <c r="D57" s="67">
        <f>'C. Reporting Completeness Rate'!D15</f>
        <v>0</v>
      </c>
      <c r="E57" s="67">
        <f>'C. Reporting Completeness Rate'!E15</f>
        <v>0</v>
      </c>
      <c r="F57" s="67">
        <f>'C. Reporting Completeness Rate'!F15</f>
        <v>0</v>
      </c>
      <c r="G57" s="67">
        <f>'C. Reporting Completeness Rate'!G15</f>
        <v>0</v>
      </c>
      <c r="H57" s="67">
        <f>'C. Reporting Completeness Rate'!H15</f>
        <v>1</v>
      </c>
      <c r="I57" s="67">
        <f>'C. Reporting Completeness Rate'!I15</f>
        <v>0</v>
      </c>
      <c r="J57" s="67">
        <f>'C. Reporting Completeness Rate'!J15</f>
        <v>0</v>
      </c>
      <c r="K57" s="67">
        <f>'C. Reporting Completeness Rate'!K15</f>
        <v>0</v>
      </c>
      <c r="L57" s="67">
        <f>'C. Reporting Completeness Rate'!L15</f>
        <v>0</v>
      </c>
      <c r="M57" s="67">
        <f>'C. Reporting Completeness Rate'!M15</f>
        <v>0</v>
      </c>
      <c r="N57" s="91">
        <f>'C. Reporting Completeness Rate'!N15</f>
        <v>12</v>
      </c>
      <c r="O57" s="91">
        <f>'C. Reporting Completeness Rate'!O15</f>
        <v>1</v>
      </c>
      <c r="P57" s="105">
        <f t="shared" si="2"/>
        <v>8.3333333333333321</v>
      </c>
      <c r="S57" s="76"/>
    </row>
    <row r="58" spans="1:23" x14ac:dyDescent="0.25">
      <c r="A58" s="78" t="s">
        <v>32</v>
      </c>
      <c r="B58" s="78">
        <f t="shared" ref="B58:O58" si="3">SUM(B50:B57)</f>
        <v>2</v>
      </c>
      <c r="C58" s="78">
        <f t="shared" si="3"/>
        <v>2</v>
      </c>
      <c r="D58" s="78">
        <f t="shared" si="3"/>
        <v>2</v>
      </c>
      <c r="E58" s="78">
        <f t="shared" si="3"/>
        <v>2</v>
      </c>
      <c r="F58" s="78">
        <f t="shared" si="3"/>
        <v>2</v>
      </c>
      <c r="G58" s="78">
        <f t="shared" si="3"/>
        <v>2</v>
      </c>
      <c r="H58" s="78">
        <f t="shared" si="3"/>
        <v>2</v>
      </c>
      <c r="I58" s="78">
        <f t="shared" si="3"/>
        <v>3</v>
      </c>
      <c r="J58" s="78">
        <f t="shared" si="3"/>
        <v>1</v>
      </c>
      <c r="K58" s="78">
        <f t="shared" si="3"/>
        <v>2</v>
      </c>
      <c r="L58" s="78">
        <f t="shared" si="3"/>
        <v>1</v>
      </c>
      <c r="M58" s="78">
        <f t="shared" si="3"/>
        <v>1</v>
      </c>
      <c r="N58" s="78">
        <f t="shared" si="3"/>
        <v>96</v>
      </c>
      <c r="O58" s="78">
        <f t="shared" si="3"/>
        <v>22</v>
      </c>
      <c r="P58" s="105">
        <f>O58/N58*100</f>
        <v>22.916666666666664</v>
      </c>
    </row>
    <row r="59" spans="1:23" ht="23.45" customHeight="1" x14ac:dyDescent="0.25">
      <c r="A59" s="213" t="s">
        <v>33</v>
      </c>
      <c r="B59" s="213"/>
      <c r="C59" s="213"/>
      <c r="D59" s="213"/>
      <c r="E59" s="213"/>
      <c r="F59" s="213"/>
      <c r="G59" s="213"/>
      <c r="H59" s="213"/>
      <c r="I59" s="213"/>
      <c r="J59" s="213"/>
      <c r="K59" s="213"/>
      <c r="L59" s="213"/>
      <c r="M59" s="213"/>
      <c r="N59" s="213"/>
      <c r="O59" s="213"/>
      <c r="P59" s="93" t="s">
        <v>34</v>
      </c>
    </row>
    <row r="60" spans="1:23" x14ac:dyDescent="0.25">
      <c r="A60" s="213"/>
      <c r="B60" s="213"/>
      <c r="C60" s="213"/>
      <c r="D60" s="213"/>
      <c r="E60" s="213"/>
      <c r="F60" s="213"/>
      <c r="G60" s="213"/>
      <c r="H60" s="213"/>
      <c r="I60" s="213"/>
      <c r="J60" s="213"/>
      <c r="K60" s="213"/>
      <c r="L60" s="213"/>
      <c r="M60" s="213"/>
      <c r="N60" s="213"/>
      <c r="O60" s="213"/>
      <c r="P60" s="109" t="s">
        <v>35</v>
      </c>
    </row>
    <row r="61" spans="1:23" x14ac:dyDescent="0.25">
      <c r="A61" s="196" t="str">
        <f>'C. Reporting Completeness Rate'!A19</f>
        <v>Number of health facilities with completeness rate below 90 %</v>
      </c>
      <c r="B61" s="196"/>
      <c r="C61" s="196"/>
      <c r="D61" s="196"/>
      <c r="E61" s="196"/>
      <c r="F61" s="196"/>
      <c r="G61" s="196"/>
      <c r="H61" s="196"/>
      <c r="I61" s="196"/>
      <c r="J61" s="196"/>
      <c r="K61" s="196"/>
      <c r="L61" s="196"/>
      <c r="M61" s="196"/>
      <c r="N61" s="196"/>
      <c r="O61" s="196"/>
      <c r="P61" s="107">
        <f>COUNTIFS(P50:P57,"&lt;90")</f>
        <v>7</v>
      </c>
    </row>
    <row r="62" spans="1:23" x14ac:dyDescent="0.25">
      <c r="A62" s="187" t="str">
        <f>('C. Reporting Completeness Rate'!A20)</f>
        <v>Number of health facilities with 100 % expected results</v>
      </c>
      <c r="B62" s="187"/>
      <c r="C62" s="187"/>
      <c r="D62" s="187"/>
      <c r="E62" s="187"/>
      <c r="F62" s="187"/>
      <c r="G62" s="187"/>
      <c r="H62" s="187"/>
      <c r="I62" s="187"/>
      <c r="J62" s="187"/>
      <c r="K62" s="187"/>
      <c r="L62" s="187"/>
      <c r="M62" s="187"/>
      <c r="N62" s="187"/>
      <c r="O62" s="187"/>
      <c r="P62" s="110">
        <f>COUNTIFS(P50:P57,"=100")</f>
        <v>1</v>
      </c>
    </row>
    <row r="63" spans="1:23" x14ac:dyDescent="0.25">
      <c r="A63" s="188" t="str">
        <f>'C. Reporting Completeness Rate'!A21</f>
        <v>Number of health facilities between 91-99 %</v>
      </c>
      <c r="B63" s="188"/>
      <c r="C63" s="188"/>
      <c r="D63" s="188"/>
      <c r="E63" s="188"/>
      <c r="F63" s="188"/>
      <c r="G63" s="188"/>
      <c r="H63" s="188"/>
      <c r="I63" s="188"/>
      <c r="J63" s="188"/>
      <c r="K63" s="188"/>
      <c r="L63" s="188"/>
      <c r="M63" s="188"/>
      <c r="N63" s="188"/>
      <c r="O63" s="188"/>
      <c r="P63" s="110">
        <f>COUNTIFS(P50:P57,"&gt;=91",P50:P57,"&lt;=99")</f>
        <v>0</v>
      </c>
    </row>
    <row r="64" spans="1:23" x14ac:dyDescent="0.25">
      <c r="A64" s="252" t="str">
        <f>('C. Reporting Completeness Rate'!A22)</f>
        <v>Number of health facilities with reporting completeness rate more than 100 %</v>
      </c>
      <c r="B64" s="252"/>
      <c r="C64" s="252"/>
      <c r="D64" s="252"/>
      <c r="E64" s="252"/>
      <c r="F64" s="252"/>
      <c r="G64" s="252"/>
      <c r="H64" s="252"/>
      <c r="I64" s="252"/>
      <c r="J64" s="252"/>
      <c r="K64" s="252"/>
      <c r="L64" s="252"/>
      <c r="M64" s="252"/>
      <c r="N64" s="252"/>
      <c r="O64" s="252"/>
      <c r="P64" s="110">
        <f>COUNTIFS(P50:P57,"&gt;100")</f>
        <v>0</v>
      </c>
    </row>
    <row r="65" spans="1:20" ht="18.75" thickBot="1" x14ac:dyDescent="0.3">
      <c r="A65" s="218" t="str">
        <f>('D. Verificat of Data Accuracy'!A1)</f>
        <v>Number of cases tested using GeneXpert</v>
      </c>
      <c r="B65" s="218"/>
      <c r="C65" s="218"/>
      <c r="D65" s="218"/>
      <c r="E65" s="218"/>
      <c r="F65" s="218"/>
      <c r="G65" s="218"/>
    </row>
    <row r="66" spans="1:20" ht="18.75" thickBot="1" x14ac:dyDescent="0.3">
      <c r="A66" s="218" t="s">
        <v>49</v>
      </c>
      <c r="B66" s="218"/>
      <c r="C66" s="218"/>
      <c r="D66" s="218"/>
      <c r="E66" s="218"/>
      <c r="F66" s="218"/>
      <c r="G66" s="218"/>
    </row>
    <row r="67" spans="1:20" ht="36" x14ac:dyDescent="0.25">
      <c r="A67" s="247" t="s">
        <v>105</v>
      </c>
      <c r="B67" s="247" t="s">
        <v>51</v>
      </c>
      <c r="C67" s="247" t="s">
        <v>52</v>
      </c>
      <c r="D67" s="111" t="s">
        <v>53</v>
      </c>
      <c r="E67" s="111" t="s">
        <v>54</v>
      </c>
      <c r="F67" s="111" t="s">
        <v>55</v>
      </c>
      <c r="G67" s="111" t="s">
        <v>56</v>
      </c>
      <c r="S67" s="38" t="s">
        <v>121</v>
      </c>
      <c r="T67" s="32" t="s">
        <v>46</v>
      </c>
    </row>
    <row r="68" spans="1:20" ht="60.75" thickBot="1" x14ac:dyDescent="0.3">
      <c r="A68" s="248"/>
      <c r="B68" s="248"/>
      <c r="C68" s="248"/>
      <c r="D68" s="112" t="s">
        <v>57</v>
      </c>
      <c r="E68" s="112" t="s">
        <v>58</v>
      </c>
      <c r="F68" s="112" t="s">
        <v>59</v>
      </c>
      <c r="G68" s="112" t="s">
        <v>60</v>
      </c>
      <c r="S68" s="50" t="s">
        <v>102</v>
      </c>
      <c r="T68" s="9">
        <f>(E78)</f>
        <v>2</v>
      </c>
    </row>
    <row r="69" spans="1:20" ht="15.75" thickBot="1" x14ac:dyDescent="0.3">
      <c r="A69" s="1">
        <f>'A. Report Availability Rate'!A52</f>
        <v>0</v>
      </c>
      <c r="B69" s="2" t="s">
        <v>16</v>
      </c>
      <c r="C69" s="2" t="s">
        <v>17</v>
      </c>
      <c r="D69" s="2" t="s">
        <v>18</v>
      </c>
      <c r="E69" s="2" t="s">
        <v>19</v>
      </c>
      <c r="F69" s="2" t="s">
        <v>20</v>
      </c>
      <c r="G69" s="2" t="s">
        <v>21</v>
      </c>
      <c r="S69" s="46" t="s">
        <v>103</v>
      </c>
      <c r="T69" s="9">
        <f>(F79)</f>
        <v>3</v>
      </c>
    </row>
    <row r="70" spans="1:20" ht="15.75" thickBot="1" x14ac:dyDescent="0.3">
      <c r="A70" s="1" t="str">
        <f>'A. Report Availability Rate'!A7</f>
        <v>វាលអង្គពពេល</v>
      </c>
      <c r="B70" s="3">
        <f>'D. Verificat of Data Accuracy'!B6</f>
        <v>1</v>
      </c>
      <c r="C70" s="3">
        <f>'D. Verificat of Data Accuracy'!C6</f>
        <v>0</v>
      </c>
      <c r="D70" s="169">
        <f>C70/B70</f>
        <v>0</v>
      </c>
      <c r="E70" s="169">
        <f>COUNTIF(D70:D70,"&lt;.90")</f>
        <v>1</v>
      </c>
      <c r="F70" s="169">
        <f>COUNTIF(D70,"&gt;=1.10")</f>
        <v>0</v>
      </c>
      <c r="G70" s="169">
        <f>COUNTIF(D70,"=1.0")</f>
        <v>0</v>
      </c>
      <c r="S70" s="57" t="s">
        <v>104</v>
      </c>
      <c r="T70" s="9">
        <f>(G80)</f>
        <v>3</v>
      </c>
    </row>
    <row r="71" spans="1:20" ht="15.75" thickBot="1" x14ac:dyDescent="0.3">
      <c r="A71" s="1" t="str">
        <f>'A. Report Availability Rate'!A8</f>
        <v>ពោធិ៍មាស</v>
      </c>
      <c r="B71" s="3">
        <f>'D. Verificat of Data Accuracy'!B7</f>
        <v>13</v>
      </c>
      <c r="C71" s="3">
        <f>'D. Verificat of Data Accuracy'!C7</f>
        <v>13</v>
      </c>
      <c r="D71" s="169">
        <f>C71/B71</f>
        <v>1</v>
      </c>
      <c r="E71" s="169">
        <f>COUNTIF(D71:D71,"&lt;.90")</f>
        <v>0</v>
      </c>
      <c r="F71" s="169">
        <f t="shared" ref="F71:F77" si="4">COUNTIF(D71,"&gt;=1.10")</f>
        <v>0</v>
      </c>
      <c r="G71" s="169">
        <f>COUNTIF(D71,"=1.0")</f>
        <v>1</v>
      </c>
    </row>
    <row r="72" spans="1:20" ht="15.75" thickBot="1" x14ac:dyDescent="0.3">
      <c r="A72" s="1" t="str">
        <f>'A. Report Availability Rate'!A9</f>
        <v>និទាន</v>
      </c>
      <c r="B72" s="3">
        <f>'D. Verificat of Data Accuracy'!B8</f>
        <v>1</v>
      </c>
      <c r="C72" s="3">
        <f>'D. Verificat of Data Accuracy'!C8</f>
        <v>2</v>
      </c>
      <c r="D72" s="169">
        <f>C72/B72</f>
        <v>2</v>
      </c>
      <c r="E72" s="169">
        <f t="shared" ref="E72:E77" si="5">COUNTIF(D72:D72,"&lt;.90")</f>
        <v>0</v>
      </c>
      <c r="F72" s="169">
        <f t="shared" si="4"/>
        <v>1</v>
      </c>
      <c r="G72" s="169">
        <f>COUNTIF(D72,"=1.0")</f>
        <v>0</v>
      </c>
    </row>
    <row r="73" spans="1:20" ht="15.75" thickBot="1" x14ac:dyDescent="0.3">
      <c r="A73" s="1" t="str">
        <f>'A. Report Availability Rate'!A10</f>
        <v>ស្វាយចចប</v>
      </c>
      <c r="B73" s="3">
        <f>'D. Verificat of Data Accuracy'!B9</f>
        <v>1</v>
      </c>
      <c r="C73" s="3">
        <f>'D. Verificat of Data Accuracy'!C9</f>
        <v>1</v>
      </c>
      <c r="D73" s="169">
        <f>C73/B73</f>
        <v>1</v>
      </c>
      <c r="E73" s="169">
        <f t="shared" si="5"/>
        <v>0</v>
      </c>
      <c r="F73" s="169">
        <f t="shared" si="4"/>
        <v>0</v>
      </c>
      <c r="G73" s="169">
        <f>COUNTIF(D73,"=1.0")</f>
        <v>1</v>
      </c>
    </row>
    <row r="74" spans="1:20" ht="15.75" thickBot="1" x14ac:dyDescent="0.3">
      <c r="A74" s="1" t="str">
        <f>'A. Report Availability Rate'!A11</f>
        <v>កក់ព្រះខែ</v>
      </c>
      <c r="B74" s="3">
        <f>'D. Verificat of Data Accuracy'!B10</f>
        <v>1</v>
      </c>
      <c r="C74" s="3">
        <f>'D. Verificat of Data Accuracy'!C10</f>
        <v>1</v>
      </c>
      <c r="D74" s="169">
        <f t="shared" ref="D74:D77" si="6">C74/B74</f>
        <v>1</v>
      </c>
      <c r="E74" s="169">
        <f t="shared" si="5"/>
        <v>0</v>
      </c>
      <c r="F74" s="169">
        <f t="shared" si="4"/>
        <v>0</v>
      </c>
      <c r="G74" s="169">
        <f t="shared" ref="G74:G77" si="7">COUNTIF(D74,"=1.0")</f>
        <v>1</v>
      </c>
    </row>
    <row r="75" spans="1:20" ht="15.75" thickBot="1" x14ac:dyDescent="0.3">
      <c r="A75" s="1" t="str">
        <f>'A. Report Availability Rate'!A12</f>
        <v>ពោធិ៍ចំរើន</v>
      </c>
      <c r="B75" s="3">
        <f>'D. Verificat of Data Accuracy'!B11</f>
        <v>5</v>
      </c>
      <c r="C75" s="3">
        <f>'D. Verificat of Data Accuracy'!C11</f>
        <v>7</v>
      </c>
      <c r="D75" s="169">
        <f t="shared" si="6"/>
        <v>1.4</v>
      </c>
      <c r="E75" s="169">
        <f>COUNTIF(D75:D75,"&lt;.90")</f>
        <v>0</v>
      </c>
      <c r="F75" s="169">
        <f t="shared" si="4"/>
        <v>1</v>
      </c>
      <c r="G75" s="169">
        <f t="shared" si="7"/>
        <v>0</v>
      </c>
    </row>
    <row r="76" spans="1:20" ht="15.75" thickBot="1" x14ac:dyDescent="0.3">
      <c r="A76" s="1" t="str">
        <f>'A. Report Availability Rate'!A13</f>
        <v>ព្រៃញាតិ</v>
      </c>
      <c r="B76" s="3">
        <f>'D. Verificat of Data Accuracy'!B12</f>
        <v>11</v>
      </c>
      <c r="C76" s="3">
        <f>'D. Verificat of Data Accuracy'!C12</f>
        <v>9</v>
      </c>
      <c r="D76" s="170">
        <f>C76/B76</f>
        <v>0.81818181818181823</v>
      </c>
      <c r="E76" s="170">
        <f t="shared" si="5"/>
        <v>1</v>
      </c>
      <c r="F76" s="169">
        <f>COUNTIF(D76,"&gt;=1.10")</f>
        <v>0</v>
      </c>
      <c r="G76" s="169">
        <f t="shared" si="7"/>
        <v>0</v>
      </c>
    </row>
    <row r="77" spans="1:20" ht="15.75" thickBot="1" x14ac:dyDescent="0.3">
      <c r="A77" s="1" t="str">
        <f>'A. Report Availability Rate'!A14</f>
        <v>ពោធិ៍អង្រ្កង</v>
      </c>
      <c r="B77" s="3">
        <f>'D. Verificat of Data Accuracy'!B13</f>
        <v>1</v>
      </c>
      <c r="C77" s="3">
        <f>'D. Verificat of Data Accuracy'!C13</f>
        <v>2</v>
      </c>
      <c r="D77" s="171">
        <f t="shared" si="6"/>
        <v>2</v>
      </c>
      <c r="E77" s="171">
        <f t="shared" si="5"/>
        <v>0</v>
      </c>
      <c r="F77" s="169">
        <f t="shared" si="4"/>
        <v>1</v>
      </c>
      <c r="G77" s="169">
        <f t="shared" si="7"/>
        <v>0</v>
      </c>
    </row>
    <row r="78" spans="1:20" ht="15.75" thickBot="1" x14ac:dyDescent="0.3">
      <c r="A78" s="189" t="s">
        <v>102</v>
      </c>
      <c r="B78" s="190"/>
      <c r="C78" s="190"/>
      <c r="D78" s="190"/>
      <c r="E78" s="4">
        <f>SUM(E70:E77)</f>
        <v>2</v>
      </c>
      <c r="F78" s="5"/>
      <c r="G78" s="6"/>
    </row>
    <row r="79" spans="1:20" ht="15.75" thickBot="1" x14ac:dyDescent="0.3">
      <c r="A79" s="254" t="s">
        <v>103</v>
      </c>
      <c r="B79" s="255"/>
      <c r="C79" s="255"/>
      <c r="D79" s="255"/>
      <c r="E79" s="255"/>
      <c r="F79" s="87">
        <f>SUM(F70:F77)</f>
        <v>3</v>
      </c>
      <c r="G79" s="88"/>
    </row>
    <row r="80" spans="1:20" ht="15.75" thickBot="1" x14ac:dyDescent="0.3">
      <c r="A80" s="207" t="s">
        <v>104</v>
      </c>
      <c r="B80" s="208"/>
      <c r="C80" s="208"/>
      <c r="D80" s="208"/>
      <c r="E80" s="208"/>
      <c r="F80" s="208"/>
      <c r="G80" s="89">
        <f>SUM(G70:G77)</f>
        <v>3</v>
      </c>
    </row>
    <row r="83" spans="1:20" ht="18.75" thickBot="1" x14ac:dyDescent="0.3">
      <c r="A83" s="199" t="s">
        <v>140</v>
      </c>
      <c r="B83" s="200"/>
      <c r="C83" s="200"/>
      <c r="D83" s="200"/>
      <c r="E83" s="200"/>
      <c r="F83" s="200"/>
      <c r="G83" s="200"/>
      <c r="H83" s="200"/>
      <c r="I83" s="200"/>
      <c r="J83" s="200"/>
      <c r="K83" s="200"/>
      <c r="L83" s="200"/>
      <c r="M83" s="200"/>
      <c r="N83" s="200"/>
      <c r="O83" s="200"/>
      <c r="P83" s="200"/>
      <c r="Q83" s="200"/>
      <c r="R83" s="201"/>
    </row>
    <row r="84" spans="1:20" ht="26.1" customHeight="1" thickBot="1" x14ac:dyDescent="0.3">
      <c r="A84" s="199" t="s">
        <v>61</v>
      </c>
      <c r="B84" s="200"/>
      <c r="C84" s="200"/>
      <c r="D84" s="200"/>
      <c r="E84" s="200"/>
      <c r="F84" s="200"/>
      <c r="G84" s="200"/>
      <c r="H84" s="200"/>
      <c r="I84" s="200"/>
      <c r="J84" s="200"/>
      <c r="K84" s="200"/>
      <c r="L84" s="200"/>
      <c r="M84" s="200"/>
      <c r="N84" s="200"/>
      <c r="O84" s="200"/>
      <c r="P84" s="200"/>
      <c r="Q84" s="200"/>
      <c r="R84" s="201"/>
      <c r="S84" s="113" t="s">
        <v>61</v>
      </c>
      <c r="T84" s="114" t="s">
        <v>79</v>
      </c>
    </row>
    <row r="85" spans="1:20" ht="25.5" customHeight="1" thickBot="1" x14ac:dyDescent="0.3">
      <c r="A85" s="202" t="s">
        <v>105</v>
      </c>
      <c r="B85" s="203" t="s">
        <v>62</v>
      </c>
      <c r="C85" s="203"/>
      <c r="D85" s="203"/>
      <c r="E85" s="203"/>
      <c r="F85" s="203"/>
      <c r="G85" s="203"/>
      <c r="H85" s="203"/>
      <c r="I85" s="203"/>
      <c r="J85" s="203"/>
      <c r="K85" s="203"/>
      <c r="L85" s="203"/>
      <c r="M85" s="203"/>
      <c r="N85" s="203" t="s">
        <v>63</v>
      </c>
      <c r="O85" s="203" t="s">
        <v>64</v>
      </c>
      <c r="P85" s="203" t="s">
        <v>73</v>
      </c>
      <c r="Q85" s="203"/>
      <c r="R85" s="204" t="s">
        <v>76</v>
      </c>
      <c r="S85" s="48" t="s">
        <v>119</v>
      </c>
      <c r="T85" s="34">
        <f>(R102)</f>
        <v>50</v>
      </c>
    </row>
    <row r="86" spans="1:20" ht="21.6" customHeight="1" thickBot="1" x14ac:dyDescent="0.3">
      <c r="A86" s="202"/>
      <c r="B86" s="203"/>
      <c r="C86" s="203"/>
      <c r="D86" s="203"/>
      <c r="E86" s="203"/>
      <c r="F86" s="203"/>
      <c r="G86" s="203"/>
      <c r="H86" s="203"/>
      <c r="I86" s="203"/>
      <c r="J86" s="203"/>
      <c r="K86" s="203"/>
      <c r="L86" s="203"/>
      <c r="M86" s="203"/>
      <c r="N86" s="203"/>
      <c r="O86" s="203"/>
      <c r="P86" s="203"/>
      <c r="Q86" s="203"/>
      <c r="R86" s="205"/>
      <c r="S86" s="49" t="s">
        <v>120</v>
      </c>
      <c r="T86" s="35">
        <f>(R103)</f>
        <v>50</v>
      </c>
    </row>
    <row r="87" spans="1:20" x14ac:dyDescent="0.25">
      <c r="A87" s="202"/>
      <c r="B87" s="203"/>
      <c r="C87" s="203"/>
      <c r="D87" s="203"/>
      <c r="E87" s="203"/>
      <c r="F87" s="203"/>
      <c r="G87" s="203"/>
      <c r="H87" s="203"/>
      <c r="I87" s="203"/>
      <c r="J87" s="203"/>
      <c r="K87" s="203"/>
      <c r="L87" s="203"/>
      <c r="M87" s="203"/>
      <c r="N87" s="203"/>
      <c r="O87" s="203"/>
      <c r="P87" s="203"/>
      <c r="Q87" s="203"/>
      <c r="R87" s="205"/>
      <c r="S87" s="76"/>
      <c r="T87" s="76"/>
    </row>
    <row r="88" spans="1:20" x14ac:dyDescent="0.25">
      <c r="A88" s="202"/>
      <c r="B88" s="90">
        <f>'E. Data Internal Consistency Ov'!B4</f>
        <v>44562</v>
      </c>
      <c r="C88" s="90">
        <f>'E. Data Internal Consistency Ov'!C4</f>
        <v>44593</v>
      </c>
      <c r="D88" s="90">
        <f>'E. Data Internal Consistency Ov'!D4</f>
        <v>44621</v>
      </c>
      <c r="E88" s="90">
        <f>'E. Data Internal Consistency Ov'!E4</f>
        <v>44652</v>
      </c>
      <c r="F88" s="90">
        <f>'E. Data Internal Consistency Ov'!F4</f>
        <v>44682</v>
      </c>
      <c r="G88" s="90">
        <f>'E. Data Internal Consistency Ov'!G4</f>
        <v>44713</v>
      </c>
      <c r="H88" s="90">
        <f>'E. Data Internal Consistency Ov'!H4</f>
        <v>44743</v>
      </c>
      <c r="I88" s="90">
        <f>'E. Data Internal Consistency Ov'!I4</f>
        <v>44774</v>
      </c>
      <c r="J88" s="90">
        <f>'E. Data Internal Consistency Ov'!J4</f>
        <v>44805</v>
      </c>
      <c r="K88" s="90">
        <f>'E. Data Internal Consistency Ov'!K4</f>
        <v>44835</v>
      </c>
      <c r="L88" s="90">
        <f>'E. Data Internal Consistency Ov'!L4</f>
        <v>44866</v>
      </c>
      <c r="M88" s="90">
        <f>'E. Data Internal Consistency Ov'!M4</f>
        <v>44896</v>
      </c>
      <c r="N88" s="90">
        <v>44958</v>
      </c>
      <c r="O88" s="203"/>
      <c r="P88" s="203"/>
      <c r="Q88" s="203"/>
      <c r="R88" s="206"/>
      <c r="S88" s="76"/>
      <c r="T88" s="76"/>
    </row>
    <row r="89" spans="1:20" x14ac:dyDescent="0.25">
      <c r="A89" s="15"/>
      <c r="B89" s="13" t="s">
        <v>15</v>
      </c>
      <c r="C89" s="13" t="s">
        <v>16</v>
      </c>
      <c r="D89" s="13" t="s">
        <v>17</v>
      </c>
      <c r="E89" s="13" t="s">
        <v>18</v>
      </c>
      <c r="F89" s="13" t="s">
        <v>19</v>
      </c>
      <c r="G89" s="13" t="s">
        <v>20</v>
      </c>
      <c r="H89" s="13" t="s">
        <v>21</v>
      </c>
      <c r="I89" s="13" t="s">
        <v>22</v>
      </c>
      <c r="J89" s="13" t="s">
        <v>23</v>
      </c>
      <c r="K89" s="13" t="s">
        <v>24</v>
      </c>
      <c r="L89" s="13" t="s">
        <v>25</v>
      </c>
      <c r="M89" s="13" t="s">
        <v>26</v>
      </c>
      <c r="N89" s="13" t="s">
        <v>27</v>
      </c>
      <c r="O89" s="13" t="s">
        <v>28</v>
      </c>
      <c r="P89" s="174" t="s">
        <v>29</v>
      </c>
      <c r="Q89" s="174"/>
      <c r="R89" s="13" t="s">
        <v>30</v>
      </c>
      <c r="S89" s="76"/>
      <c r="T89" s="76"/>
    </row>
    <row r="90" spans="1:20" x14ac:dyDescent="0.25">
      <c r="A90" s="13" t="str">
        <f>'E. Data Internal Consistency Ov'!A6</f>
        <v>វាលអង្គពពេល</v>
      </c>
      <c r="B90" s="91">
        <f>'E. Data Internal Consistency Ov'!B6</f>
        <v>3</v>
      </c>
      <c r="C90" s="91">
        <f>'E. Data Internal Consistency Ov'!C6</f>
        <v>4</v>
      </c>
      <c r="D90" s="91">
        <f>'E. Data Internal Consistency Ov'!D6</f>
        <v>3</v>
      </c>
      <c r="E90" s="91">
        <f>'E. Data Internal Consistency Ov'!E6</f>
        <v>3</v>
      </c>
      <c r="F90" s="91">
        <f>'E. Data Internal Consistency Ov'!F6</f>
        <v>1</v>
      </c>
      <c r="G90" s="91">
        <f>'E. Data Internal Consistency Ov'!G6</f>
        <v>1</v>
      </c>
      <c r="H90" s="91">
        <f>'E. Data Internal Consistency Ov'!H6</f>
        <v>1</v>
      </c>
      <c r="I90" s="91">
        <f>'E. Data Internal Consistency Ov'!I6</f>
        <v>2</v>
      </c>
      <c r="J90" s="91">
        <f>'E. Data Internal Consistency Ov'!J6</f>
        <v>2</v>
      </c>
      <c r="K90" s="91">
        <f>'E. Data Internal Consistency Ov'!K6</f>
        <v>2</v>
      </c>
      <c r="L90" s="91">
        <f>'E. Data Internal Consistency Ov'!L6</f>
        <v>1</v>
      </c>
      <c r="M90" s="91">
        <f>'E. Data Internal Consistency Ov'!M6</f>
        <v>1</v>
      </c>
      <c r="N90" s="91">
        <f>'E. Data Internal Consistency Ov'!N6</f>
        <v>2</v>
      </c>
      <c r="O90" s="14">
        <f>'E. Data Internal Consistency Ov'!O6</f>
        <v>2</v>
      </c>
      <c r="P90" s="173">
        <f>'E. Data Internal Consistency Ov'!Q6</f>
        <v>0</v>
      </c>
      <c r="Q90" s="173"/>
      <c r="R90" s="14">
        <f>'E. Data Internal Consistency Ov'!Q6</f>
        <v>0</v>
      </c>
      <c r="S90" s="76"/>
      <c r="T90" s="76"/>
    </row>
    <row r="91" spans="1:20" x14ac:dyDescent="0.25">
      <c r="A91" s="13" t="str">
        <f>'E. Data Internal Consistency Ov'!A7</f>
        <v>ពោធិ៍មាស</v>
      </c>
      <c r="B91" s="91">
        <f>'E. Data Internal Consistency Ov'!B7</f>
        <v>1</v>
      </c>
      <c r="C91" s="91">
        <f>'E. Data Internal Consistency Ov'!C7</f>
        <v>0</v>
      </c>
      <c r="D91" s="91">
        <f>'E. Data Internal Consistency Ov'!D7</f>
        <v>1</v>
      </c>
      <c r="E91" s="91">
        <f>'E. Data Internal Consistency Ov'!E7</f>
        <v>1</v>
      </c>
      <c r="F91" s="91">
        <f>'E. Data Internal Consistency Ov'!F7</f>
        <v>0</v>
      </c>
      <c r="G91" s="91">
        <f>'E. Data Internal Consistency Ov'!G7</f>
        <v>1</v>
      </c>
      <c r="H91" s="91">
        <f>'E. Data Internal Consistency Ov'!H7</f>
        <v>2</v>
      </c>
      <c r="I91" s="91">
        <f>'E. Data Internal Consistency Ov'!I7</f>
        <v>1</v>
      </c>
      <c r="J91" s="91">
        <f>'E. Data Internal Consistency Ov'!J7</f>
        <v>1</v>
      </c>
      <c r="K91" s="91">
        <f>'E. Data Internal Consistency Ov'!K7</f>
        <v>1</v>
      </c>
      <c r="L91" s="91">
        <f>'E. Data Internal Consistency Ov'!L7</f>
        <v>4</v>
      </c>
      <c r="M91" s="91">
        <f>'E. Data Internal Consistency Ov'!M7</f>
        <v>2</v>
      </c>
      <c r="N91" s="91">
        <f>'E. Data Internal Consistency Ov'!N7</f>
        <v>2</v>
      </c>
      <c r="O91" s="14">
        <f>'E. Data Internal Consistency Ov'!O7</f>
        <v>1.25</v>
      </c>
      <c r="P91" s="173">
        <f>'E. Data Internal Consistency Ov'!Q7</f>
        <v>60.000000000000007</v>
      </c>
      <c r="Q91" s="173"/>
      <c r="R91" s="14">
        <f>'E. Data Internal Consistency Ov'!Q7</f>
        <v>60.000000000000007</v>
      </c>
      <c r="S91" s="76"/>
      <c r="T91" s="76"/>
    </row>
    <row r="92" spans="1:20" x14ac:dyDescent="0.25">
      <c r="A92" s="13" t="str">
        <f>'E. Data Internal Consistency Ov'!A8</f>
        <v>និទាន</v>
      </c>
      <c r="B92" s="91">
        <f>'E. Data Internal Consistency Ov'!B8</f>
        <v>2</v>
      </c>
      <c r="C92" s="91">
        <f>'E. Data Internal Consistency Ov'!C8</f>
        <v>0</v>
      </c>
      <c r="D92" s="91">
        <f>'E. Data Internal Consistency Ov'!D8</f>
        <v>1</v>
      </c>
      <c r="E92" s="91">
        <f>'E. Data Internal Consistency Ov'!E8</f>
        <v>3</v>
      </c>
      <c r="F92" s="91">
        <f>'E. Data Internal Consistency Ov'!F8</f>
        <v>1</v>
      </c>
      <c r="G92" s="91">
        <f>'E. Data Internal Consistency Ov'!G8</f>
        <v>0</v>
      </c>
      <c r="H92" s="91">
        <f>'E. Data Internal Consistency Ov'!H8</f>
        <v>1</v>
      </c>
      <c r="I92" s="91">
        <f>'E. Data Internal Consistency Ov'!I8</f>
        <v>2</v>
      </c>
      <c r="J92" s="91">
        <f>'E. Data Internal Consistency Ov'!J8</f>
        <v>1</v>
      </c>
      <c r="K92" s="91">
        <f>'E. Data Internal Consistency Ov'!K8</f>
        <v>1</v>
      </c>
      <c r="L92" s="91">
        <f>'E. Data Internal Consistency Ov'!L8</f>
        <v>5</v>
      </c>
      <c r="M92" s="91">
        <f>'E. Data Internal Consistency Ov'!M8</f>
        <v>3</v>
      </c>
      <c r="N92" s="91">
        <f>'E. Data Internal Consistency Ov'!N8</f>
        <v>2</v>
      </c>
      <c r="O92" s="14">
        <f>'E. Data Internal Consistency Ov'!O8</f>
        <v>1.6666666666666667</v>
      </c>
      <c r="P92" s="173">
        <f>'E. Data Internal Consistency Ov'!Q8</f>
        <v>19.999999999999996</v>
      </c>
      <c r="Q92" s="173"/>
      <c r="R92" s="14">
        <f>'E. Data Internal Consistency Ov'!Q8</f>
        <v>19.999999999999996</v>
      </c>
      <c r="S92" s="76"/>
      <c r="T92" s="76"/>
    </row>
    <row r="93" spans="1:20" x14ac:dyDescent="0.25">
      <c r="A93" s="13" t="str">
        <f>'E. Data Internal Consistency Ov'!A9</f>
        <v>ស្វាយចចប</v>
      </c>
      <c r="B93" s="91">
        <f>'E. Data Internal Consistency Ov'!B9</f>
        <v>1</v>
      </c>
      <c r="C93" s="91">
        <f>'E. Data Internal Consistency Ov'!C9</f>
        <v>1</v>
      </c>
      <c r="D93" s="91">
        <f>'E. Data Internal Consistency Ov'!D9</f>
        <v>1</v>
      </c>
      <c r="E93" s="91">
        <f>'E. Data Internal Consistency Ov'!E9</f>
        <v>2</v>
      </c>
      <c r="F93" s="91">
        <f>'E. Data Internal Consistency Ov'!F9</f>
        <v>1</v>
      </c>
      <c r="G93" s="91">
        <f>'E. Data Internal Consistency Ov'!G9</f>
        <v>1</v>
      </c>
      <c r="H93" s="91">
        <f>'E. Data Internal Consistency Ov'!H9</f>
        <v>0</v>
      </c>
      <c r="I93" s="91">
        <f>'E. Data Internal Consistency Ov'!I9</f>
        <v>1</v>
      </c>
      <c r="J93" s="91">
        <f>'E. Data Internal Consistency Ov'!J9</f>
        <v>0</v>
      </c>
      <c r="K93" s="91">
        <f>'E. Data Internal Consistency Ov'!K9</f>
        <v>1</v>
      </c>
      <c r="L93" s="91">
        <f>'E. Data Internal Consistency Ov'!L9</f>
        <v>6</v>
      </c>
      <c r="M93" s="91">
        <f>'E. Data Internal Consistency Ov'!M9</f>
        <v>4</v>
      </c>
      <c r="N93" s="91">
        <f>'E. Data Internal Consistency Ov'!N9</f>
        <v>2</v>
      </c>
      <c r="O93" s="14">
        <f>'E. Data Internal Consistency Ov'!O9</f>
        <v>1.5833333333333333</v>
      </c>
      <c r="P93" s="173">
        <f>'E. Data Internal Consistency Ov'!Q9</f>
        <v>26.315789473684227</v>
      </c>
      <c r="Q93" s="173"/>
      <c r="R93" s="14">
        <f>'E. Data Internal Consistency Ov'!Q9</f>
        <v>26.315789473684227</v>
      </c>
      <c r="S93" s="76"/>
      <c r="T93" s="76"/>
    </row>
    <row r="94" spans="1:20" x14ac:dyDescent="0.25">
      <c r="A94" s="13" t="str">
        <f>'E. Data Internal Consistency Ov'!A10</f>
        <v>កក់ព្រះខែ</v>
      </c>
      <c r="B94" s="91">
        <f>'E. Data Internal Consistency Ov'!B10</f>
        <v>2</v>
      </c>
      <c r="C94" s="91">
        <f>'E. Data Internal Consistency Ov'!C10</f>
        <v>0</v>
      </c>
      <c r="D94" s="91">
        <f>'E. Data Internal Consistency Ov'!D10</f>
        <v>0</v>
      </c>
      <c r="E94" s="91">
        <f>'E. Data Internal Consistency Ov'!E10</f>
        <v>1</v>
      </c>
      <c r="F94" s="91">
        <f>'E. Data Internal Consistency Ov'!F10</f>
        <v>1</v>
      </c>
      <c r="G94" s="91">
        <f>'E. Data Internal Consistency Ov'!G10</f>
        <v>0</v>
      </c>
      <c r="H94" s="91">
        <f>'E. Data Internal Consistency Ov'!H10</f>
        <v>2</v>
      </c>
      <c r="I94" s="91">
        <f>'E. Data Internal Consistency Ov'!I10</f>
        <v>1</v>
      </c>
      <c r="J94" s="91">
        <f>'E. Data Internal Consistency Ov'!J10</f>
        <v>2</v>
      </c>
      <c r="K94" s="91">
        <f>'E. Data Internal Consistency Ov'!K10</f>
        <v>1</v>
      </c>
      <c r="L94" s="91">
        <f>'E. Data Internal Consistency Ov'!L10</f>
        <v>7</v>
      </c>
      <c r="M94" s="91">
        <f>'E. Data Internal Consistency Ov'!M10</f>
        <v>5</v>
      </c>
      <c r="N94" s="91">
        <f>'E. Data Internal Consistency Ov'!N10</f>
        <v>2</v>
      </c>
      <c r="O94" s="14">
        <f>'E. Data Internal Consistency Ov'!O10</f>
        <v>1.8333333333333333</v>
      </c>
      <c r="P94" s="173">
        <f>('E. Data Internal Consistency Ov'!Q10)</f>
        <v>9.0909090909091042</v>
      </c>
      <c r="Q94" s="173"/>
      <c r="R94" s="14">
        <f>'E. Data Internal Consistency Ov'!Q10</f>
        <v>9.0909090909091042</v>
      </c>
      <c r="S94" s="76"/>
      <c r="T94" s="76"/>
    </row>
    <row r="95" spans="1:20" x14ac:dyDescent="0.25">
      <c r="A95" s="13" t="str">
        <f>'E. Data Internal Consistency Ov'!A11</f>
        <v>ពោធិ៍ចំរើន</v>
      </c>
      <c r="B95" s="91">
        <f>'E. Data Internal Consistency Ov'!B11</f>
        <v>4</v>
      </c>
      <c r="C95" s="91">
        <f>'E. Data Internal Consistency Ov'!C11</f>
        <v>4</v>
      </c>
      <c r="D95" s="91">
        <f>'E. Data Internal Consistency Ov'!D11</f>
        <v>2</v>
      </c>
      <c r="E95" s="91">
        <f>'E. Data Internal Consistency Ov'!E11</f>
        <v>2</v>
      </c>
      <c r="F95" s="91">
        <f>'E. Data Internal Consistency Ov'!F11</f>
        <v>3</v>
      </c>
      <c r="G95" s="91">
        <f>'E. Data Internal Consistency Ov'!G11</f>
        <v>3</v>
      </c>
      <c r="H95" s="91">
        <f>'E. Data Internal Consistency Ov'!H11</f>
        <v>2</v>
      </c>
      <c r="I95" s="91">
        <f>'E. Data Internal Consistency Ov'!I11</f>
        <v>4</v>
      </c>
      <c r="J95" s="91">
        <f>'E. Data Internal Consistency Ov'!J11</f>
        <v>2</v>
      </c>
      <c r="K95" s="91">
        <f>'E. Data Internal Consistency Ov'!K11</f>
        <v>1</v>
      </c>
      <c r="L95" s="91">
        <f>'E. Data Internal Consistency Ov'!L11</f>
        <v>3</v>
      </c>
      <c r="M95" s="91">
        <f>'E. Data Internal Consistency Ov'!M11</f>
        <v>6</v>
      </c>
      <c r="N95" s="91">
        <f>'E. Data Internal Consistency Ov'!N11</f>
        <v>2</v>
      </c>
      <c r="O95" s="14">
        <f>'E. Data Internal Consistency Ov'!O11</f>
        <v>3</v>
      </c>
      <c r="P95" s="173">
        <f>'E. Data Internal Consistency Ov'!Q11</f>
        <v>-33.333333333333336</v>
      </c>
      <c r="Q95" s="173"/>
      <c r="R95" s="14">
        <f>'E. Data Internal Consistency Ov'!Q11</f>
        <v>-33.333333333333336</v>
      </c>
      <c r="S95" s="76"/>
      <c r="T95" s="76"/>
    </row>
    <row r="96" spans="1:20" x14ac:dyDescent="0.25">
      <c r="A96" s="13" t="str">
        <f>'E. Data Internal Consistency Ov'!A12</f>
        <v>ព្រៃញាតិ</v>
      </c>
      <c r="B96" s="91">
        <f>'E. Data Internal Consistency Ov'!B12</f>
        <v>3</v>
      </c>
      <c r="C96" s="91">
        <f>'E. Data Internal Consistency Ov'!C12</f>
        <v>2</v>
      </c>
      <c r="D96" s="91">
        <f>'E. Data Internal Consistency Ov'!D12</f>
        <v>2</v>
      </c>
      <c r="E96" s="91">
        <f>'E. Data Internal Consistency Ov'!E12</f>
        <v>3</v>
      </c>
      <c r="F96" s="91">
        <f>'E. Data Internal Consistency Ov'!F12</f>
        <v>3</v>
      </c>
      <c r="G96" s="91">
        <f>'E. Data Internal Consistency Ov'!G12</f>
        <v>3</v>
      </c>
      <c r="H96" s="91">
        <f>'E. Data Internal Consistency Ov'!H12</f>
        <v>2</v>
      </c>
      <c r="I96" s="91">
        <f>'E. Data Internal Consistency Ov'!I12</f>
        <v>2</v>
      </c>
      <c r="J96" s="91">
        <f>'E. Data Internal Consistency Ov'!J12</f>
        <v>4</v>
      </c>
      <c r="K96" s="91">
        <f>'E. Data Internal Consistency Ov'!K12</f>
        <v>1</v>
      </c>
      <c r="L96" s="91">
        <f>'E. Data Internal Consistency Ov'!L12</f>
        <v>4</v>
      </c>
      <c r="M96" s="91">
        <f>'E. Data Internal Consistency Ov'!M12</f>
        <v>7</v>
      </c>
      <c r="N96" s="91">
        <f>'E. Data Internal Consistency Ov'!N12</f>
        <v>2</v>
      </c>
      <c r="O96" s="14">
        <f>'E. Data Internal Consistency Ov'!O12</f>
        <v>3</v>
      </c>
      <c r="P96" s="173">
        <f>'E. Data Internal Consistency Ov'!Q12</f>
        <v>-33.333333333333336</v>
      </c>
      <c r="Q96" s="173"/>
      <c r="R96" s="14">
        <f>'E. Data Internal Consistency Ov'!Q12</f>
        <v>-33.333333333333336</v>
      </c>
      <c r="S96" s="76"/>
      <c r="T96" s="76"/>
    </row>
    <row r="97" spans="1:20" x14ac:dyDescent="0.25">
      <c r="A97" s="13" t="str">
        <f>'E. Data Internal Consistency Ov'!A13</f>
        <v>ពោធិ៍អង្រ្កង</v>
      </c>
      <c r="B97" s="91">
        <f>'E. Data Internal Consistency Ov'!B13</f>
        <v>2</v>
      </c>
      <c r="C97" s="91">
        <f>'E. Data Internal Consistency Ov'!C13</f>
        <v>2</v>
      </c>
      <c r="D97" s="91">
        <f>'E. Data Internal Consistency Ov'!D13</f>
        <v>0</v>
      </c>
      <c r="E97" s="91">
        <f>'E. Data Internal Consistency Ov'!E13</f>
        <v>0</v>
      </c>
      <c r="F97" s="91">
        <f>'E. Data Internal Consistency Ov'!F13</f>
        <v>0</v>
      </c>
      <c r="G97" s="91">
        <f>'E. Data Internal Consistency Ov'!G13</f>
        <v>2</v>
      </c>
      <c r="H97" s="91">
        <f>'E. Data Internal Consistency Ov'!H13</f>
        <v>1</v>
      </c>
      <c r="I97" s="91">
        <f>'E. Data Internal Consistency Ov'!I13</f>
        <v>2</v>
      </c>
      <c r="J97" s="91">
        <f>'E. Data Internal Consistency Ov'!J13</f>
        <v>0</v>
      </c>
      <c r="K97" s="91">
        <f>'E. Data Internal Consistency Ov'!K13</f>
        <v>1</v>
      </c>
      <c r="L97" s="91">
        <f>'E. Data Internal Consistency Ov'!L13</f>
        <v>3</v>
      </c>
      <c r="M97" s="91">
        <f>'E. Data Internal Consistency Ov'!M13</f>
        <v>3</v>
      </c>
      <c r="N97" s="91">
        <f>'E. Data Internal Consistency Ov'!N13</f>
        <v>2</v>
      </c>
      <c r="O97" s="14">
        <f>'E. Data Internal Consistency Ov'!O13</f>
        <v>1.3333333333333333</v>
      </c>
      <c r="P97" s="173">
        <f>'E. Data Internal Consistency Ov'!Q13</f>
        <v>50</v>
      </c>
      <c r="Q97" s="173"/>
      <c r="R97" s="14">
        <f>'E. Data Internal Consistency Ov'!Q13</f>
        <v>50</v>
      </c>
      <c r="S97" s="76"/>
      <c r="T97" s="76"/>
    </row>
    <row r="98" spans="1:20" x14ac:dyDescent="0.25">
      <c r="A98" s="13" t="s">
        <v>43</v>
      </c>
      <c r="B98" s="13">
        <f t="shared" ref="B98:O98" si="8">SUM(B90:B97)</f>
        <v>18</v>
      </c>
      <c r="C98" s="13">
        <f t="shared" si="8"/>
        <v>13</v>
      </c>
      <c r="D98" s="13">
        <f t="shared" si="8"/>
        <v>10</v>
      </c>
      <c r="E98" s="13">
        <f t="shared" si="8"/>
        <v>15</v>
      </c>
      <c r="F98" s="14">
        <f t="shared" si="8"/>
        <v>10</v>
      </c>
      <c r="G98" s="14">
        <f t="shared" si="8"/>
        <v>11</v>
      </c>
      <c r="H98" s="14">
        <f t="shared" si="8"/>
        <v>11</v>
      </c>
      <c r="I98" s="14">
        <f t="shared" si="8"/>
        <v>15</v>
      </c>
      <c r="J98" s="14">
        <f t="shared" si="8"/>
        <v>12</v>
      </c>
      <c r="K98" s="14">
        <f t="shared" si="8"/>
        <v>9</v>
      </c>
      <c r="L98" s="14">
        <f t="shared" si="8"/>
        <v>33</v>
      </c>
      <c r="M98" s="14">
        <f t="shared" si="8"/>
        <v>31</v>
      </c>
      <c r="N98" s="13">
        <f t="shared" si="8"/>
        <v>16</v>
      </c>
      <c r="O98" s="14">
        <f t="shared" si="8"/>
        <v>15.666666666666668</v>
      </c>
      <c r="P98" s="173">
        <f>N98/O98</f>
        <v>1.0212765957446808</v>
      </c>
      <c r="Q98" s="173"/>
      <c r="R98" s="16"/>
      <c r="S98" s="76"/>
      <c r="T98" s="76"/>
    </row>
    <row r="99" spans="1:20" x14ac:dyDescent="0.25">
      <c r="A99" s="177" t="s">
        <v>44</v>
      </c>
      <c r="B99" s="177"/>
      <c r="C99" s="177"/>
      <c r="D99" s="177"/>
      <c r="E99" s="177"/>
      <c r="F99" s="177"/>
      <c r="G99" s="177"/>
      <c r="H99" s="177"/>
      <c r="I99" s="177"/>
      <c r="J99" s="177"/>
      <c r="K99" s="177"/>
      <c r="L99" s="177"/>
      <c r="M99" s="177"/>
      <c r="N99" s="177"/>
      <c r="O99" s="177"/>
      <c r="P99" s="177"/>
      <c r="Q99" s="177" t="s">
        <v>45</v>
      </c>
      <c r="R99" s="177"/>
      <c r="S99" s="76"/>
      <c r="T99" s="76"/>
    </row>
    <row r="100" spans="1:20" x14ac:dyDescent="0.25">
      <c r="A100" s="177"/>
      <c r="B100" s="177"/>
      <c r="C100" s="177"/>
      <c r="D100" s="177"/>
      <c r="E100" s="177"/>
      <c r="F100" s="177"/>
      <c r="G100" s="177"/>
      <c r="H100" s="177"/>
      <c r="I100" s="177"/>
      <c r="J100" s="177"/>
      <c r="K100" s="177"/>
      <c r="L100" s="177"/>
      <c r="M100" s="177"/>
      <c r="N100" s="177"/>
      <c r="O100" s="177"/>
      <c r="P100" s="177"/>
      <c r="Q100" s="17" t="s">
        <v>46</v>
      </c>
      <c r="R100" s="17" t="s">
        <v>47</v>
      </c>
      <c r="S100" s="76"/>
      <c r="T100" s="76"/>
    </row>
    <row r="101" spans="1:20" x14ac:dyDescent="0.25">
      <c r="A101" s="183" t="str">
        <f>('E. Data Internal Consistency Ov'!A16)</f>
        <v>Total number of Health Facilities</v>
      </c>
      <c r="B101" s="184"/>
      <c r="C101" s="184"/>
      <c r="D101" s="184"/>
      <c r="E101" s="184"/>
      <c r="F101" s="184"/>
      <c r="G101" s="184"/>
      <c r="H101" s="184"/>
      <c r="I101" s="184"/>
      <c r="J101" s="184"/>
      <c r="K101" s="184"/>
      <c r="L101" s="184"/>
      <c r="M101" s="184"/>
      <c r="N101" s="184"/>
      <c r="O101" s="184"/>
      <c r="P101" s="185"/>
      <c r="Q101" s="17">
        <f>'E. Data Internal Consistency Ov'!P16</f>
        <v>8</v>
      </c>
      <c r="R101" s="17"/>
      <c r="S101" s="76"/>
      <c r="T101" s="76"/>
    </row>
    <row r="102" spans="1:20" ht="14.45" customHeight="1" x14ac:dyDescent="0.25">
      <c r="A102" s="178" t="s">
        <v>122</v>
      </c>
      <c r="B102" s="179"/>
      <c r="C102" s="179"/>
      <c r="D102" s="179"/>
      <c r="E102" s="179"/>
      <c r="F102" s="179"/>
      <c r="G102" s="179"/>
      <c r="H102" s="179"/>
      <c r="I102" s="179"/>
      <c r="J102" s="179"/>
      <c r="K102" s="179"/>
      <c r="L102" s="179"/>
      <c r="M102" s="179"/>
      <c r="N102" s="179"/>
      <c r="O102" s="129"/>
      <c r="P102" s="151">
        <f>'E. Data Internal Consistency Ov'!P17</f>
        <v>4</v>
      </c>
      <c r="Q102" s="14">
        <f>'E. Data Internal Consistency Ov'!P17</f>
        <v>4</v>
      </c>
      <c r="R102" s="18">
        <f>Q102/Q104*100</f>
        <v>50</v>
      </c>
      <c r="S102" s="76"/>
      <c r="T102" s="76"/>
    </row>
    <row r="103" spans="1:20" ht="15" customHeight="1" x14ac:dyDescent="0.25">
      <c r="A103" s="180" t="s">
        <v>120</v>
      </c>
      <c r="B103" s="181"/>
      <c r="C103" s="181"/>
      <c r="D103" s="181"/>
      <c r="E103" s="181"/>
      <c r="F103" s="181"/>
      <c r="G103" s="181"/>
      <c r="H103" s="181"/>
      <c r="I103" s="181"/>
      <c r="J103" s="181"/>
      <c r="K103" s="181"/>
      <c r="L103" s="181"/>
      <c r="M103" s="181"/>
      <c r="N103" s="182"/>
      <c r="O103" s="123"/>
      <c r="P103" s="152">
        <f>'E. Data Internal Consistency Ov'!P18</f>
        <v>4</v>
      </c>
      <c r="Q103" s="14">
        <f>'E. Data Internal Consistency Ov'!P18</f>
        <v>4</v>
      </c>
      <c r="R103" s="14">
        <f>Q103/Q104*100</f>
        <v>50</v>
      </c>
      <c r="S103" s="76"/>
      <c r="T103" s="76"/>
    </row>
    <row r="104" spans="1:20" ht="15" customHeight="1" thickBot="1" x14ac:dyDescent="0.3">
      <c r="A104" s="175"/>
      <c r="B104" s="175"/>
      <c r="C104" s="175"/>
      <c r="D104" s="175"/>
      <c r="E104" s="175"/>
      <c r="F104" s="175"/>
      <c r="G104" s="175"/>
      <c r="H104" s="175"/>
      <c r="I104" s="175"/>
      <c r="J104" s="175"/>
      <c r="K104" s="175"/>
      <c r="L104" s="175"/>
      <c r="M104" s="175"/>
      <c r="N104" s="175"/>
      <c r="O104" s="175"/>
      <c r="P104" s="175"/>
      <c r="Q104" s="92">
        <f>SUM(Q102:Q103)</f>
        <v>8</v>
      </c>
      <c r="R104" s="76"/>
      <c r="S104" s="76"/>
      <c r="T104" s="76"/>
    </row>
    <row r="105" spans="1:20" x14ac:dyDescent="0.25">
      <c r="A105" s="176"/>
      <c r="B105" s="176"/>
      <c r="C105" s="176"/>
      <c r="D105" s="176"/>
      <c r="E105" s="176"/>
      <c r="F105" s="176"/>
      <c r="G105" s="176"/>
      <c r="H105" s="176"/>
      <c r="I105" s="176"/>
      <c r="J105" s="176"/>
      <c r="K105" s="176"/>
      <c r="L105" s="176"/>
      <c r="M105" s="176"/>
      <c r="N105" s="176"/>
      <c r="O105" s="176"/>
      <c r="P105" s="176"/>
      <c r="Q105" s="7"/>
    </row>
  </sheetData>
  <protectedRanges>
    <protectedRange algorithmName="SHA-512" hashValue="xxv6OWFNpE+QtvTS5Y7lCTYclXYEojwPTOhzyYWJUQUIvc7GNowlsIVEc5j5S0F6EOKLCQr4eGL9O/diUFaDlA==" saltValue="tMEwDDNASrHQsURbVYGGVQ==" spinCount="100000" sqref="O7:P22" name="Range1_2_1"/>
    <protectedRange algorithmName="SHA-512" hashValue="xxv6OWFNpE+QtvTS5Y7lCTYclXYEojwPTOhzyYWJUQUIvc7GNowlsIVEc5j5S0F6EOKLCQr4eGL9O/diUFaDlA==" saltValue="tMEwDDNASrHQsURbVYGGVQ==" spinCount="100000" sqref="P50:P64" name="Range1_2_2"/>
  </protectedRanges>
  <mergeCells count="72">
    <mergeCell ref="A83:R83"/>
    <mergeCell ref="A21:N21"/>
    <mergeCell ref="A22:N22"/>
    <mergeCell ref="A66:G66"/>
    <mergeCell ref="A67:A68"/>
    <mergeCell ref="B67:B68"/>
    <mergeCell ref="C67:C68"/>
    <mergeCell ref="A42:N42"/>
    <mergeCell ref="A59:O60"/>
    <mergeCell ref="A45:P45"/>
    <mergeCell ref="A25:A26"/>
    <mergeCell ref="B25:B26"/>
    <mergeCell ref="A64:O64"/>
    <mergeCell ref="A43:N43"/>
    <mergeCell ref="A37:N38"/>
    <mergeCell ref="A79:E79"/>
    <mergeCell ref="A16:N17"/>
    <mergeCell ref="A20:N20"/>
    <mergeCell ref="O16:P16"/>
    <mergeCell ref="A18:N18"/>
    <mergeCell ref="A19:N19"/>
    <mergeCell ref="A2:P2"/>
    <mergeCell ref="A3:A5"/>
    <mergeCell ref="B3:M4"/>
    <mergeCell ref="N3:N5"/>
    <mergeCell ref="O3:O5"/>
    <mergeCell ref="P3:P5"/>
    <mergeCell ref="A80:F80"/>
    <mergeCell ref="O37:P37"/>
    <mergeCell ref="A39:N39"/>
    <mergeCell ref="A40:N40"/>
    <mergeCell ref="A44:P44"/>
    <mergeCell ref="A41:N41"/>
    <mergeCell ref="A65:G65"/>
    <mergeCell ref="A84:R84"/>
    <mergeCell ref="A85:A88"/>
    <mergeCell ref="B85:M87"/>
    <mergeCell ref="N85:N87"/>
    <mergeCell ref="O85:O88"/>
    <mergeCell ref="P85:Q88"/>
    <mergeCell ref="R85:R88"/>
    <mergeCell ref="A23:P23"/>
    <mergeCell ref="A24:P24"/>
    <mergeCell ref="A62:O62"/>
    <mergeCell ref="A63:O63"/>
    <mergeCell ref="A78:D78"/>
    <mergeCell ref="A46:A48"/>
    <mergeCell ref="B46:M47"/>
    <mergeCell ref="N46:N48"/>
    <mergeCell ref="O46:O48"/>
    <mergeCell ref="P46:P48"/>
    <mergeCell ref="P25:P26"/>
    <mergeCell ref="A61:O61"/>
    <mergeCell ref="C25:N25"/>
    <mergeCell ref="O25:O26"/>
    <mergeCell ref="A104:P104"/>
    <mergeCell ref="A105:P105"/>
    <mergeCell ref="P98:Q98"/>
    <mergeCell ref="A99:P100"/>
    <mergeCell ref="Q99:R99"/>
    <mergeCell ref="A102:N102"/>
    <mergeCell ref="A103:N103"/>
    <mergeCell ref="A101:P101"/>
    <mergeCell ref="P94:Q94"/>
    <mergeCell ref="P95:Q95"/>
    <mergeCell ref="P96:Q96"/>
    <mergeCell ref="P97:Q97"/>
    <mergeCell ref="P89:Q89"/>
    <mergeCell ref="P90:Q90"/>
    <mergeCell ref="P93:Q93"/>
    <mergeCell ref="P91:Q91"/>
    <mergeCell ref="P92:Q92"/>
  </mergeCells>
  <conditionalFormatting sqref="P7:P14">
    <cfRule type="cellIs" dxfId="35" priority="13" operator="greaterThan">
      <formula>100</formula>
    </cfRule>
    <cfRule type="cellIs" dxfId="34" priority="14" operator="between">
      <formula>90</formula>
      <formula>100</formula>
    </cfRule>
    <cfRule type="cellIs" dxfId="33" priority="15" operator="lessThan">
      <formula>75</formula>
    </cfRule>
    <cfRule type="cellIs" dxfId="32" priority="16" operator="between">
      <formula>75</formula>
      <formula>90</formula>
    </cfRule>
  </conditionalFormatting>
  <conditionalFormatting sqref="P28:P35">
    <cfRule type="cellIs" dxfId="31" priority="9" operator="greaterThan">
      <formula>100</formula>
    </cfRule>
    <cfRule type="cellIs" dxfId="30" priority="10" operator="between">
      <formula>90</formula>
      <formula>100</formula>
    </cfRule>
    <cfRule type="cellIs" dxfId="29" priority="11" operator="lessThan">
      <formula>75</formula>
    </cfRule>
    <cfRule type="cellIs" dxfId="28" priority="12" operator="between">
      <formula>75</formula>
      <formula>90</formula>
    </cfRule>
  </conditionalFormatting>
  <conditionalFormatting sqref="P39:P41">
    <cfRule type="cellIs" dxfId="27" priority="23" operator="equal">
      <formula>100</formula>
    </cfRule>
    <cfRule type="cellIs" dxfId="26" priority="24" operator="lessThan">
      <formula>75</formula>
    </cfRule>
    <cfRule type="cellIs" dxfId="25" priority="25" operator="between">
      <formula>75</formula>
      <formula>99</formula>
    </cfRule>
  </conditionalFormatting>
  <conditionalFormatting sqref="P50:P57">
    <cfRule type="cellIs" dxfId="24" priority="5" operator="greaterThan">
      <formula>100</formula>
    </cfRule>
    <cfRule type="cellIs" dxfId="23" priority="6" operator="between">
      <formula>91</formula>
      <formula>99</formula>
    </cfRule>
    <cfRule type="cellIs" dxfId="22" priority="7" operator="lessThan">
      <formula>90</formula>
    </cfRule>
    <cfRule type="cellIs" dxfId="21" priority="8" operator="equal">
      <formula>100</formula>
    </cfRule>
  </conditionalFormatting>
  <conditionalFormatting sqref="P90:Q97">
    <cfRule type="cellIs" dxfId="20" priority="1" operator="between">
      <formula>33</formula>
      <formula>0</formula>
    </cfRule>
    <cfRule type="cellIs" dxfId="19" priority="3" operator="lessThan">
      <formula>- 33</formula>
    </cfRule>
    <cfRule type="cellIs" dxfId="18" priority="4" operator="greaterThanOrEqual">
      <formula>33</formula>
    </cfRule>
  </conditionalFormatting>
  <conditionalFormatting sqref="R90:R98">
    <cfRule type="cellIs" dxfId="17" priority="26" operator="lessThan">
      <formula>33</formula>
    </cfRule>
    <cfRule type="cellIs" dxfId="16" priority="27" operator="greaterThan">
      <formula>33</formula>
    </cfRule>
  </conditionalFormatting>
  <pageMargins left="0.7" right="0.7" top="0.75" bottom="0.75" header="0.3" footer="0.3"/>
  <pageSetup orientation="portrait" r:id="rId1"/>
  <tableParts count="3">
    <tablePart r:id="rId2"/>
    <tablePart r:id="rId3"/>
    <tablePart r:id="rId4"/>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'DQR toolkit guidelines Intro '!$A$13:$A$19</xm:f>
          </x14:formula1>
          <xm:sqref>A83:R83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sheetPr>
  <dimension ref="A1:U24"/>
  <sheetViews>
    <sheetView zoomScale="80" zoomScaleNormal="80" workbookViewId="0">
      <selection activeCell="C7" sqref="C7"/>
    </sheetView>
  </sheetViews>
  <sheetFormatPr defaultRowHeight="15" x14ac:dyDescent="0.25"/>
  <cols>
    <col min="1" max="1" width="21.85546875" customWidth="1"/>
    <col min="2" max="3" width="5" customWidth="1"/>
    <col min="4" max="4" width="5.28515625" customWidth="1"/>
    <col min="5" max="5" width="4.7109375" customWidth="1"/>
    <col min="6" max="6" width="5.28515625" customWidth="1"/>
    <col min="7" max="7" width="5.42578125" customWidth="1"/>
    <col min="8" max="8" width="4.85546875" customWidth="1"/>
    <col min="9" max="9" width="5.28515625" customWidth="1"/>
    <col min="10" max="10" width="4.5703125" customWidth="1"/>
    <col min="11" max="11" width="4.85546875" customWidth="1"/>
    <col min="12" max="12" width="5.140625" customWidth="1"/>
    <col min="13" max="13" width="5.42578125" customWidth="1"/>
    <col min="14" max="14" width="14.5703125" customWidth="1"/>
    <col min="15" max="15" width="12.42578125" customWidth="1"/>
    <col min="16" max="16" width="13.42578125" customWidth="1"/>
  </cols>
  <sheetData>
    <row r="1" spans="1:18" x14ac:dyDescent="0.25">
      <c r="A1" s="219" t="s">
        <v>84</v>
      </c>
      <c r="B1" s="220"/>
      <c r="C1" s="220"/>
      <c r="D1" s="220"/>
      <c r="E1" s="220"/>
      <c r="F1" s="220"/>
      <c r="G1" s="220"/>
      <c r="H1" s="220"/>
      <c r="I1" s="220"/>
      <c r="J1" s="220"/>
      <c r="K1" s="220"/>
      <c r="L1" s="220"/>
      <c r="M1" s="220"/>
      <c r="N1" s="220"/>
      <c r="O1" s="220"/>
      <c r="P1" s="220"/>
    </row>
    <row r="2" spans="1:18" ht="14.45" customHeight="1" x14ac:dyDescent="0.25">
      <c r="A2" s="219" t="s">
        <v>159</v>
      </c>
      <c r="B2" s="220"/>
      <c r="C2" s="220"/>
      <c r="D2" s="220"/>
      <c r="E2" s="220"/>
      <c r="F2" s="220"/>
      <c r="G2" s="220"/>
      <c r="H2" s="220"/>
      <c r="I2" s="220"/>
      <c r="J2" s="220"/>
      <c r="K2" s="220"/>
      <c r="L2" s="220"/>
      <c r="M2" s="220"/>
      <c r="N2" s="220"/>
      <c r="O2" s="220"/>
      <c r="P2" s="220"/>
    </row>
    <row r="3" spans="1:18" x14ac:dyDescent="0.25">
      <c r="A3" s="270" t="s">
        <v>98</v>
      </c>
      <c r="B3" s="271" t="s">
        <v>99</v>
      </c>
      <c r="C3" s="272"/>
      <c r="D3" s="272"/>
      <c r="E3" s="272"/>
      <c r="F3" s="272"/>
      <c r="G3" s="272"/>
      <c r="H3" s="272"/>
      <c r="I3" s="272"/>
      <c r="J3" s="272"/>
      <c r="K3" s="272"/>
      <c r="L3" s="272"/>
      <c r="M3" s="273"/>
      <c r="N3" s="270" t="s">
        <v>1</v>
      </c>
      <c r="O3" s="277" t="s">
        <v>2</v>
      </c>
      <c r="P3" s="278" t="s">
        <v>160</v>
      </c>
    </row>
    <row r="4" spans="1:18" ht="21.6" customHeight="1" x14ac:dyDescent="0.25">
      <c r="A4" s="270"/>
      <c r="B4" s="274"/>
      <c r="C4" s="275"/>
      <c r="D4" s="275"/>
      <c r="E4" s="275"/>
      <c r="F4" s="275"/>
      <c r="G4" s="275"/>
      <c r="H4" s="275"/>
      <c r="I4" s="275"/>
      <c r="J4" s="275"/>
      <c r="K4" s="275"/>
      <c r="L4" s="275"/>
      <c r="M4" s="276"/>
      <c r="N4" s="270"/>
      <c r="O4" s="277"/>
      <c r="P4" s="278"/>
    </row>
    <row r="5" spans="1:18" ht="33" customHeight="1" x14ac:dyDescent="0.25">
      <c r="A5" s="270"/>
      <c r="B5" s="63" t="s">
        <v>3</v>
      </c>
      <c r="C5" s="63" t="s">
        <v>4</v>
      </c>
      <c r="D5" s="63" t="s">
        <v>5</v>
      </c>
      <c r="E5" s="63" t="s">
        <v>6</v>
      </c>
      <c r="F5" s="63" t="s">
        <v>7</v>
      </c>
      <c r="G5" s="63" t="s">
        <v>8</v>
      </c>
      <c r="H5" s="63" t="s">
        <v>9</v>
      </c>
      <c r="I5" s="63" t="s">
        <v>10</v>
      </c>
      <c r="J5" s="63" t="s">
        <v>11</v>
      </c>
      <c r="K5" s="63" t="s">
        <v>12</v>
      </c>
      <c r="L5" s="63" t="s">
        <v>13</v>
      </c>
      <c r="M5" s="63" t="s">
        <v>14</v>
      </c>
      <c r="N5" s="270"/>
      <c r="O5" s="277"/>
      <c r="P5" s="278"/>
    </row>
    <row r="6" spans="1:18" x14ac:dyDescent="0.25">
      <c r="A6" s="64" t="s">
        <v>15</v>
      </c>
      <c r="B6" s="64" t="s">
        <v>16</v>
      </c>
      <c r="C6" s="64" t="s">
        <v>17</v>
      </c>
      <c r="D6" s="64" t="s">
        <v>18</v>
      </c>
      <c r="E6" s="64" t="s">
        <v>19</v>
      </c>
      <c r="F6" s="64" t="s">
        <v>20</v>
      </c>
      <c r="G6" s="64" t="s">
        <v>21</v>
      </c>
      <c r="H6" s="64" t="s">
        <v>22</v>
      </c>
      <c r="I6" s="64" t="s">
        <v>23</v>
      </c>
      <c r="J6" s="64" t="s">
        <v>24</v>
      </c>
      <c r="K6" s="64" t="s">
        <v>25</v>
      </c>
      <c r="L6" s="64" t="s">
        <v>26</v>
      </c>
      <c r="M6" s="64" t="s">
        <v>27</v>
      </c>
      <c r="N6" s="64" t="s">
        <v>28</v>
      </c>
      <c r="O6" s="64" t="s">
        <v>29</v>
      </c>
      <c r="P6" s="65" t="s">
        <v>30</v>
      </c>
    </row>
    <row r="7" spans="1:18" x14ac:dyDescent="0.25">
      <c r="A7" s="66" t="s">
        <v>85</v>
      </c>
      <c r="B7" s="67">
        <v>100</v>
      </c>
      <c r="C7" s="67">
        <v>0</v>
      </c>
      <c r="D7" s="67">
        <v>0</v>
      </c>
      <c r="E7" s="67">
        <v>0</v>
      </c>
      <c r="F7" s="67">
        <v>0</v>
      </c>
      <c r="G7" s="67">
        <v>0</v>
      </c>
      <c r="H7" s="67">
        <v>0</v>
      </c>
      <c r="I7" s="67">
        <v>0</v>
      </c>
      <c r="J7" s="67">
        <v>0</v>
      </c>
      <c r="K7" s="67">
        <v>0</v>
      </c>
      <c r="L7" s="67">
        <v>0</v>
      </c>
      <c r="M7" s="67">
        <v>0</v>
      </c>
      <c r="N7" s="67">
        <v>12</v>
      </c>
      <c r="O7" s="67">
        <f>COUNTIF(B7:M7,"=1")</f>
        <v>0</v>
      </c>
      <c r="P7" s="69">
        <f>O7/N7*100</f>
        <v>0</v>
      </c>
      <c r="R7" s="125"/>
    </row>
    <row r="8" spans="1:18" x14ac:dyDescent="0.25">
      <c r="A8" s="66" t="s">
        <v>86</v>
      </c>
      <c r="B8" s="67">
        <v>1</v>
      </c>
      <c r="C8" s="67">
        <v>1</v>
      </c>
      <c r="D8" s="67">
        <v>1</v>
      </c>
      <c r="E8" s="67">
        <v>1</v>
      </c>
      <c r="F8" s="67">
        <v>1</v>
      </c>
      <c r="G8" s="67">
        <v>1</v>
      </c>
      <c r="H8" s="67">
        <v>1</v>
      </c>
      <c r="I8" s="67">
        <v>1</v>
      </c>
      <c r="J8" s="67">
        <v>1</v>
      </c>
      <c r="K8" s="67">
        <v>1</v>
      </c>
      <c r="L8" s="67">
        <v>1</v>
      </c>
      <c r="M8" s="67">
        <v>1</v>
      </c>
      <c r="N8" s="67">
        <v>12</v>
      </c>
      <c r="O8" s="67">
        <f t="shared" ref="O8:O14" si="0">COUNTIF(B8:M8,"=1")</f>
        <v>12</v>
      </c>
      <c r="P8" s="69">
        <f>O8/N8*100</f>
        <v>100</v>
      </c>
      <c r="R8" s="125"/>
    </row>
    <row r="9" spans="1:18" x14ac:dyDescent="0.25">
      <c r="A9" s="66" t="s">
        <v>87</v>
      </c>
      <c r="B9" s="67">
        <v>0</v>
      </c>
      <c r="C9" s="67">
        <v>1</v>
      </c>
      <c r="D9" s="67">
        <v>0</v>
      </c>
      <c r="E9" s="67">
        <v>0</v>
      </c>
      <c r="F9" s="67">
        <v>0</v>
      </c>
      <c r="G9" s="67">
        <v>0</v>
      </c>
      <c r="H9" s="67">
        <v>0</v>
      </c>
      <c r="I9" s="67">
        <v>1</v>
      </c>
      <c r="J9" s="67">
        <v>0</v>
      </c>
      <c r="K9" s="67">
        <v>1</v>
      </c>
      <c r="L9" s="67">
        <v>0</v>
      </c>
      <c r="M9" s="67">
        <v>0</v>
      </c>
      <c r="N9" s="67">
        <v>12</v>
      </c>
      <c r="O9" s="67">
        <f t="shared" si="0"/>
        <v>3</v>
      </c>
      <c r="P9" s="69">
        <f>O9/N9*100</f>
        <v>25</v>
      </c>
      <c r="R9" s="125"/>
    </row>
    <row r="10" spans="1:18" x14ac:dyDescent="0.25">
      <c r="A10" s="66" t="s">
        <v>88</v>
      </c>
      <c r="B10" s="67">
        <v>0</v>
      </c>
      <c r="C10" s="67">
        <v>0</v>
      </c>
      <c r="D10" s="67">
        <v>1</v>
      </c>
      <c r="E10" s="67">
        <v>0</v>
      </c>
      <c r="F10" s="67">
        <v>0</v>
      </c>
      <c r="G10" s="67">
        <v>0</v>
      </c>
      <c r="H10" s="67">
        <v>0</v>
      </c>
      <c r="I10" s="67">
        <v>0</v>
      </c>
      <c r="J10" s="67">
        <v>1</v>
      </c>
      <c r="K10" s="67">
        <v>0</v>
      </c>
      <c r="L10" s="67">
        <v>0</v>
      </c>
      <c r="M10" s="67">
        <v>0</v>
      </c>
      <c r="N10" s="67">
        <v>12</v>
      </c>
      <c r="O10" s="67">
        <f t="shared" si="0"/>
        <v>2</v>
      </c>
      <c r="P10" s="73">
        <v>17</v>
      </c>
      <c r="R10" s="125"/>
    </row>
    <row r="11" spans="1:18" x14ac:dyDescent="0.25">
      <c r="A11" s="66" t="s">
        <v>89</v>
      </c>
      <c r="B11" s="67">
        <v>0</v>
      </c>
      <c r="C11" s="67">
        <v>0</v>
      </c>
      <c r="D11" s="67">
        <v>0</v>
      </c>
      <c r="E11" s="67">
        <v>1</v>
      </c>
      <c r="F11" s="67">
        <v>0</v>
      </c>
      <c r="G11" s="67">
        <v>0</v>
      </c>
      <c r="H11" s="67">
        <v>0</v>
      </c>
      <c r="I11" s="67">
        <v>0</v>
      </c>
      <c r="J11" s="67">
        <v>0</v>
      </c>
      <c r="K11" s="67">
        <v>0</v>
      </c>
      <c r="L11" s="67">
        <v>0</v>
      </c>
      <c r="M11" s="67">
        <v>0</v>
      </c>
      <c r="N11" s="67">
        <v>12</v>
      </c>
      <c r="O11" s="67">
        <f t="shared" si="0"/>
        <v>1</v>
      </c>
      <c r="P11" s="73">
        <f>O11/N11*100</f>
        <v>8.3333333333333321</v>
      </c>
      <c r="R11" s="125"/>
    </row>
    <row r="12" spans="1:18" x14ac:dyDescent="0.25">
      <c r="A12" s="66" t="s">
        <v>90</v>
      </c>
      <c r="B12" s="67">
        <v>0</v>
      </c>
      <c r="C12" s="67">
        <v>0</v>
      </c>
      <c r="D12" s="67">
        <v>0</v>
      </c>
      <c r="E12" s="67">
        <v>0</v>
      </c>
      <c r="F12" s="67">
        <v>1</v>
      </c>
      <c r="G12" s="67">
        <v>0</v>
      </c>
      <c r="H12" s="67">
        <v>0</v>
      </c>
      <c r="I12" s="67">
        <v>0</v>
      </c>
      <c r="J12" s="67">
        <v>0</v>
      </c>
      <c r="K12" s="67">
        <v>0</v>
      </c>
      <c r="L12" s="67">
        <v>0</v>
      </c>
      <c r="M12" s="67">
        <v>0</v>
      </c>
      <c r="N12" s="67">
        <v>12</v>
      </c>
      <c r="O12" s="67">
        <f t="shared" si="0"/>
        <v>1</v>
      </c>
      <c r="P12" s="69">
        <f t="shared" ref="P12:P14" si="1">O12/N12*100</f>
        <v>8.3333333333333321</v>
      </c>
      <c r="R12" s="125"/>
    </row>
    <row r="13" spans="1:18" x14ac:dyDescent="0.25">
      <c r="A13" s="66" t="s">
        <v>91</v>
      </c>
      <c r="B13" s="67">
        <v>1</v>
      </c>
      <c r="C13" s="67">
        <v>1</v>
      </c>
      <c r="D13" s="67">
        <v>1</v>
      </c>
      <c r="E13" s="67">
        <v>1</v>
      </c>
      <c r="F13" s="67">
        <v>1</v>
      </c>
      <c r="G13" s="67">
        <v>1</v>
      </c>
      <c r="H13" s="67">
        <v>1</v>
      </c>
      <c r="I13" s="67">
        <v>1</v>
      </c>
      <c r="J13" s="67">
        <v>1</v>
      </c>
      <c r="K13" s="67">
        <v>1</v>
      </c>
      <c r="L13" s="67">
        <v>1</v>
      </c>
      <c r="M13" s="67">
        <v>1</v>
      </c>
      <c r="N13" s="67">
        <v>12</v>
      </c>
      <c r="O13" s="67">
        <f t="shared" si="0"/>
        <v>12</v>
      </c>
      <c r="P13" s="69">
        <f t="shared" si="1"/>
        <v>100</v>
      </c>
      <c r="R13" s="125"/>
    </row>
    <row r="14" spans="1:18" x14ac:dyDescent="0.25">
      <c r="A14" s="66" t="s">
        <v>92</v>
      </c>
      <c r="B14" s="67">
        <v>0</v>
      </c>
      <c r="C14" s="67">
        <v>0</v>
      </c>
      <c r="D14" s="67">
        <v>0</v>
      </c>
      <c r="E14" s="67">
        <v>0</v>
      </c>
      <c r="F14" s="67">
        <v>0</v>
      </c>
      <c r="G14" s="67">
        <v>0</v>
      </c>
      <c r="H14" s="67">
        <v>1</v>
      </c>
      <c r="I14" s="67">
        <v>0</v>
      </c>
      <c r="J14" s="67">
        <v>0</v>
      </c>
      <c r="K14" s="67">
        <v>0</v>
      </c>
      <c r="L14" s="67">
        <v>0</v>
      </c>
      <c r="M14" s="67">
        <v>0</v>
      </c>
      <c r="N14" s="67">
        <v>12</v>
      </c>
      <c r="O14" s="67">
        <f t="shared" si="0"/>
        <v>1</v>
      </c>
      <c r="P14" s="69">
        <f t="shared" si="1"/>
        <v>8.3333333333333321</v>
      </c>
      <c r="R14" s="125"/>
    </row>
    <row r="15" spans="1:18" x14ac:dyDescent="0.25">
      <c r="A15" s="70" t="s">
        <v>32</v>
      </c>
      <c r="B15" s="70">
        <f t="shared" ref="B15:O15" si="2">SUM(B7:B14)</f>
        <v>102</v>
      </c>
      <c r="C15" s="70">
        <f t="shared" si="2"/>
        <v>3</v>
      </c>
      <c r="D15" s="70">
        <f t="shared" si="2"/>
        <v>3</v>
      </c>
      <c r="E15" s="70">
        <f t="shared" si="2"/>
        <v>3</v>
      </c>
      <c r="F15" s="70">
        <f t="shared" si="2"/>
        <v>3</v>
      </c>
      <c r="G15" s="70">
        <f t="shared" si="2"/>
        <v>2</v>
      </c>
      <c r="H15" s="70">
        <f t="shared" si="2"/>
        <v>3</v>
      </c>
      <c r="I15" s="70">
        <f t="shared" si="2"/>
        <v>3</v>
      </c>
      <c r="J15" s="70">
        <f t="shared" si="2"/>
        <v>3</v>
      </c>
      <c r="K15" s="70">
        <f t="shared" si="2"/>
        <v>3</v>
      </c>
      <c r="L15" s="70">
        <f t="shared" si="2"/>
        <v>2</v>
      </c>
      <c r="M15" s="70">
        <f t="shared" si="2"/>
        <v>2</v>
      </c>
      <c r="N15" s="70">
        <f t="shared" si="2"/>
        <v>96</v>
      </c>
      <c r="O15" s="68">
        <f t="shared" si="2"/>
        <v>32</v>
      </c>
      <c r="P15" s="69">
        <f>O15/N15*100</f>
        <v>33.333333333333329</v>
      </c>
      <c r="Q15" s="128"/>
    </row>
    <row r="16" spans="1:18" x14ac:dyDescent="0.25">
      <c r="A16" s="260" t="s">
        <v>33</v>
      </c>
      <c r="B16" s="261"/>
      <c r="C16" s="261"/>
      <c r="D16" s="261"/>
      <c r="E16" s="261"/>
      <c r="F16" s="261"/>
      <c r="G16" s="261"/>
      <c r="H16" s="261"/>
      <c r="I16" s="261"/>
      <c r="J16" s="261"/>
      <c r="K16" s="261"/>
      <c r="L16" s="261"/>
      <c r="M16" s="261"/>
      <c r="N16" s="262"/>
      <c r="O16" s="238" t="s">
        <v>34</v>
      </c>
      <c r="P16" s="266"/>
    </row>
    <row r="17" spans="1:21" x14ac:dyDescent="0.25">
      <c r="A17" s="263"/>
      <c r="B17" s="264"/>
      <c r="C17" s="264"/>
      <c r="D17" s="264"/>
      <c r="E17" s="264"/>
      <c r="F17" s="264"/>
      <c r="G17" s="264"/>
      <c r="H17" s="264"/>
      <c r="I17" s="264"/>
      <c r="J17" s="264"/>
      <c r="K17" s="264"/>
      <c r="L17" s="264"/>
      <c r="M17" s="264"/>
      <c r="N17" s="265"/>
      <c r="O17" s="71" t="s">
        <v>35</v>
      </c>
      <c r="P17" s="72" t="s">
        <v>36</v>
      </c>
    </row>
    <row r="18" spans="1:21" x14ac:dyDescent="0.25">
      <c r="A18" s="211" t="s">
        <v>132</v>
      </c>
      <c r="B18" s="211"/>
      <c r="C18" s="211"/>
      <c r="D18" s="211"/>
      <c r="E18" s="211"/>
      <c r="F18" s="211"/>
      <c r="G18" s="211"/>
      <c r="H18" s="211"/>
      <c r="I18" s="211"/>
      <c r="J18" s="211"/>
      <c r="K18" s="211"/>
      <c r="L18" s="211"/>
      <c r="M18" s="211"/>
      <c r="N18" s="212"/>
      <c r="O18" s="69">
        <f>COUNTIFS(P7:P14,"&gt;=75",P7:P14,"&lt;=90")</f>
        <v>0</v>
      </c>
      <c r="P18" s="69">
        <f>O18/O22*100</f>
        <v>0</v>
      </c>
    </row>
    <row r="19" spans="1:21" x14ac:dyDescent="0.25">
      <c r="A19" s="240" t="s">
        <v>133</v>
      </c>
      <c r="B19" s="241"/>
      <c r="C19" s="241"/>
      <c r="D19" s="241"/>
      <c r="E19" s="241"/>
      <c r="F19" s="241"/>
      <c r="G19" s="241"/>
      <c r="H19" s="241"/>
      <c r="I19" s="241"/>
      <c r="J19" s="241"/>
      <c r="K19" s="241"/>
      <c r="L19" s="241"/>
      <c r="M19" s="241"/>
      <c r="N19" s="242"/>
      <c r="O19" s="68">
        <f>COUNTIFS(P7:P14,"&lt;=75")</f>
        <v>6</v>
      </c>
      <c r="P19" s="73">
        <f>O19/O22*100</f>
        <v>75</v>
      </c>
    </row>
    <row r="20" spans="1:21" x14ac:dyDescent="0.25">
      <c r="A20" s="235" t="s">
        <v>134</v>
      </c>
      <c r="B20" s="236"/>
      <c r="C20" s="236"/>
      <c r="D20" s="236"/>
      <c r="E20" s="236"/>
      <c r="F20" s="236"/>
      <c r="G20" s="236"/>
      <c r="H20" s="236"/>
      <c r="I20" s="236"/>
      <c r="J20" s="236"/>
      <c r="K20" s="236"/>
      <c r="L20" s="236"/>
      <c r="M20" s="236"/>
      <c r="N20" s="237"/>
      <c r="O20" s="68">
        <f>COUNTIFS(P7:P14,"&gt;=90.",P7:P14,"&lt;=100.")</f>
        <v>2</v>
      </c>
      <c r="P20" s="69">
        <f>O20/O22*100</f>
        <v>25</v>
      </c>
    </row>
    <row r="21" spans="1:21" x14ac:dyDescent="0.25">
      <c r="A21" s="267" t="s">
        <v>135</v>
      </c>
      <c r="B21" s="268"/>
      <c r="C21" s="268"/>
      <c r="D21" s="268"/>
      <c r="E21" s="268"/>
      <c r="F21" s="268"/>
      <c r="G21" s="268"/>
      <c r="H21" s="268"/>
      <c r="I21" s="268"/>
      <c r="J21" s="268"/>
      <c r="K21" s="268"/>
      <c r="L21" s="268"/>
      <c r="M21" s="268"/>
      <c r="N21" s="269"/>
      <c r="O21" s="68">
        <f>COUNTIFS(P7:P14,"&gt;100")</f>
        <v>0</v>
      </c>
      <c r="P21" s="69">
        <f>O21/O22*100</f>
        <v>0</v>
      </c>
    </row>
    <row r="22" spans="1:21" ht="15.75" thickBot="1" x14ac:dyDescent="0.3">
      <c r="A22" s="259" t="s">
        <v>126</v>
      </c>
      <c r="B22" s="259"/>
      <c r="C22" s="259"/>
      <c r="D22" s="259"/>
      <c r="E22" s="259"/>
      <c r="F22" s="259"/>
      <c r="G22" s="259"/>
      <c r="H22" s="259"/>
      <c r="I22" s="259"/>
      <c r="J22" s="259"/>
      <c r="K22" s="259"/>
      <c r="L22" s="259"/>
      <c r="M22" s="259"/>
      <c r="N22" s="259"/>
      <c r="O22" s="74">
        <f>SUM(O18:O21)</f>
        <v>8</v>
      </c>
      <c r="P22" s="75"/>
    </row>
    <row r="23" spans="1:21" ht="41.45" customHeight="1" thickBot="1" x14ac:dyDescent="0.3">
      <c r="A23" s="166"/>
      <c r="B23" s="166"/>
      <c r="C23" s="166"/>
      <c r="D23" s="166"/>
      <c r="E23" s="166"/>
      <c r="F23" s="166"/>
      <c r="G23" s="166"/>
      <c r="H23" s="166"/>
      <c r="I23" s="166"/>
      <c r="J23" s="166"/>
      <c r="K23" s="166"/>
      <c r="L23" s="166"/>
      <c r="M23" s="166"/>
      <c r="N23" s="167"/>
      <c r="O23" s="257" t="s">
        <v>137</v>
      </c>
      <c r="P23" s="258"/>
    </row>
    <row r="24" spans="1:21" x14ac:dyDescent="0.25">
      <c r="N24" s="256"/>
      <c r="O24" s="256"/>
      <c r="P24" s="256"/>
      <c r="Q24" s="256"/>
      <c r="R24" s="256"/>
      <c r="S24" s="256"/>
      <c r="T24" s="256"/>
      <c r="U24" s="256"/>
    </row>
  </sheetData>
  <protectedRanges>
    <protectedRange algorithmName="SHA-512" hashValue="xxv6OWFNpE+QtvTS5Y7lCTYclXYEojwPTOhzyYWJUQUIvc7GNowlsIVEc5j5S0F6EOKLCQr4eGL9O/diUFaDlA==" saltValue="tMEwDDNASrHQsURbVYGGVQ==" spinCount="100000" sqref="O15:P22 P7:P14" name="Range1_2"/>
  </protectedRanges>
  <mergeCells count="16">
    <mergeCell ref="A1:P1"/>
    <mergeCell ref="A2:P2"/>
    <mergeCell ref="A3:A5"/>
    <mergeCell ref="B3:M4"/>
    <mergeCell ref="N3:N5"/>
    <mergeCell ref="O3:O5"/>
    <mergeCell ref="P3:P5"/>
    <mergeCell ref="N24:U24"/>
    <mergeCell ref="O23:P23"/>
    <mergeCell ref="A22:N22"/>
    <mergeCell ref="A16:N17"/>
    <mergeCell ref="O16:P16"/>
    <mergeCell ref="A18:N18"/>
    <mergeCell ref="A19:N19"/>
    <mergeCell ref="A20:N20"/>
    <mergeCell ref="A21:N21"/>
  </mergeCells>
  <conditionalFormatting sqref="P7:P14">
    <cfRule type="cellIs" dxfId="15" priority="1" operator="between">
      <formula>90</formula>
      <formula>100</formula>
    </cfRule>
    <cfRule type="cellIs" dxfId="14" priority="2" operator="between">
      <formula>75</formula>
      <formula>90</formula>
    </cfRule>
    <cfRule type="cellIs" dxfId="13" priority="4" operator="lessThan">
      <formula>75</formula>
    </cfRule>
    <cfRule type="cellIs" dxfId="12" priority="5" operator="greaterThan">
      <formula>100</formula>
    </cfRule>
  </conditionalFormatting>
  <conditionalFormatting sqref="S13">
    <cfRule type="cellIs" dxfId="11" priority="6" operator="greaterThan">
      <formula>100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5"/>
  </sheetPr>
  <dimension ref="A1:R31"/>
  <sheetViews>
    <sheetView zoomScale="68" zoomScaleNormal="100" workbookViewId="0">
      <selection activeCell="C5" sqref="C5"/>
    </sheetView>
  </sheetViews>
  <sheetFormatPr defaultColWidth="8.7109375" defaultRowHeight="14.25" x14ac:dyDescent="0.2"/>
  <cols>
    <col min="1" max="1" width="18.5703125" style="76" customWidth="1"/>
    <col min="2" max="2" width="17.85546875" style="76" customWidth="1"/>
    <col min="3" max="3" width="4.7109375" style="76" bestFit="1" customWidth="1"/>
    <col min="4" max="4" width="5.28515625" style="76" customWidth="1"/>
    <col min="5" max="5" width="5.28515625" style="76" bestFit="1" customWidth="1"/>
    <col min="6" max="6" width="4.85546875" style="76" bestFit="1" customWidth="1"/>
    <col min="7" max="7" width="5.42578125" style="76" bestFit="1" customWidth="1"/>
    <col min="8" max="8" width="4.85546875" style="76" bestFit="1" customWidth="1"/>
    <col min="9" max="9" width="4.28515625" style="76" bestFit="1" customWidth="1"/>
    <col min="10" max="10" width="5.140625" style="76" bestFit="1" customWidth="1"/>
    <col min="11" max="11" width="4.7109375" style="76" bestFit="1" customWidth="1"/>
    <col min="12" max="12" width="4.5703125" style="76" bestFit="1" customWidth="1"/>
    <col min="13" max="13" width="5" style="76" bestFit="1" customWidth="1"/>
    <col min="14" max="14" width="4.85546875" style="76" bestFit="1" customWidth="1"/>
    <col min="15" max="15" width="21.7109375" style="76" customWidth="1"/>
    <col min="16" max="16" width="19.5703125" style="76" customWidth="1"/>
    <col min="17" max="17" width="8.7109375" style="76"/>
    <col min="18" max="18" width="9" style="76" bestFit="1" customWidth="1"/>
    <col min="19" max="16384" width="8.7109375" style="76"/>
  </cols>
  <sheetData>
    <row r="1" spans="1:18" ht="14.45" customHeight="1" x14ac:dyDescent="0.2">
      <c r="A1" s="186" t="s">
        <v>38</v>
      </c>
      <c r="B1" s="186"/>
      <c r="C1" s="186"/>
      <c r="D1" s="186"/>
      <c r="E1" s="186"/>
      <c r="F1" s="186"/>
      <c r="G1" s="186"/>
      <c r="H1" s="186"/>
      <c r="I1" s="186"/>
      <c r="J1" s="186"/>
      <c r="K1" s="186"/>
      <c r="L1" s="186"/>
      <c r="M1" s="186"/>
      <c r="N1" s="186"/>
      <c r="O1" s="186"/>
      <c r="P1" s="186"/>
    </row>
    <row r="2" spans="1:18" ht="69.599999999999994" customHeight="1" x14ac:dyDescent="0.2">
      <c r="A2" s="197" t="s">
        <v>97</v>
      </c>
      <c r="B2" s="198" t="s">
        <v>39</v>
      </c>
      <c r="C2" s="197" t="s">
        <v>75</v>
      </c>
      <c r="D2" s="197"/>
      <c r="E2" s="197"/>
      <c r="F2" s="197"/>
      <c r="G2" s="197"/>
      <c r="H2" s="197"/>
      <c r="I2" s="197"/>
      <c r="J2" s="197"/>
      <c r="K2" s="197"/>
      <c r="L2" s="197"/>
      <c r="M2" s="197"/>
      <c r="N2" s="197"/>
      <c r="O2" s="198" t="s">
        <v>40</v>
      </c>
      <c r="P2" s="194" t="s">
        <v>77</v>
      </c>
    </row>
    <row r="3" spans="1:18" ht="30" x14ac:dyDescent="0.2">
      <c r="A3" s="197"/>
      <c r="B3" s="198"/>
      <c r="C3" s="77" t="s">
        <v>3</v>
      </c>
      <c r="D3" s="77" t="s">
        <v>4</v>
      </c>
      <c r="E3" s="77" t="s">
        <v>5</v>
      </c>
      <c r="F3" s="77" t="s">
        <v>6</v>
      </c>
      <c r="G3" s="77" t="s">
        <v>7</v>
      </c>
      <c r="H3" s="77" t="s">
        <v>8</v>
      </c>
      <c r="I3" s="77" t="s">
        <v>9</v>
      </c>
      <c r="J3" s="77" t="s">
        <v>10</v>
      </c>
      <c r="K3" s="77" t="s">
        <v>11</v>
      </c>
      <c r="L3" s="77" t="s">
        <v>12</v>
      </c>
      <c r="M3" s="77" t="s">
        <v>13</v>
      </c>
      <c r="N3" s="77" t="s">
        <v>14</v>
      </c>
      <c r="O3" s="198"/>
      <c r="P3" s="195"/>
    </row>
    <row r="4" spans="1:18" x14ac:dyDescent="0.2">
      <c r="A4" s="24" t="s">
        <v>15</v>
      </c>
      <c r="B4" s="24" t="s">
        <v>16</v>
      </c>
      <c r="C4" s="24" t="s">
        <v>41</v>
      </c>
      <c r="D4" s="24" t="s">
        <v>18</v>
      </c>
      <c r="E4" s="24" t="s">
        <v>19</v>
      </c>
      <c r="F4" s="24" t="s">
        <v>42</v>
      </c>
      <c r="G4" s="24" t="s">
        <v>21</v>
      </c>
      <c r="H4" s="24" t="s">
        <v>22</v>
      </c>
      <c r="I4" s="24" t="s">
        <v>23</v>
      </c>
      <c r="J4" s="24" t="s">
        <v>24</v>
      </c>
      <c r="K4" s="24" t="s">
        <v>25</v>
      </c>
      <c r="L4" s="24" t="s">
        <v>26</v>
      </c>
      <c r="M4" s="24" t="s">
        <v>27</v>
      </c>
      <c r="N4" s="24" t="s">
        <v>28</v>
      </c>
      <c r="O4" s="24" t="s">
        <v>29</v>
      </c>
      <c r="P4" s="24" t="s">
        <v>30</v>
      </c>
    </row>
    <row r="5" spans="1:18" x14ac:dyDescent="0.2">
      <c r="A5" s="58" t="str">
        <f>'A. Report Availability Rate'!A7</f>
        <v>វាលអង្គពពេល</v>
      </c>
      <c r="B5" s="26">
        <f>'A. Report Availability Rate'!O7</f>
        <v>0</v>
      </c>
      <c r="C5" s="67">
        <v>1</v>
      </c>
      <c r="D5" s="67">
        <v>0</v>
      </c>
      <c r="E5" s="67">
        <v>0</v>
      </c>
      <c r="F5" s="67">
        <v>0</v>
      </c>
      <c r="G5" s="67">
        <v>0</v>
      </c>
      <c r="H5" s="67">
        <v>0</v>
      </c>
      <c r="I5" s="67">
        <v>0</v>
      </c>
      <c r="J5" s="67">
        <v>0</v>
      </c>
      <c r="K5" s="67">
        <v>0</v>
      </c>
      <c r="L5" s="67">
        <v>0</v>
      </c>
      <c r="M5" s="67">
        <v>0</v>
      </c>
      <c r="N5" s="67">
        <v>0</v>
      </c>
      <c r="O5" s="45">
        <f>COUNTIF(C5:N5,"=1")</f>
        <v>1</v>
      </c>
      <c r="P5" s="45" t="e">
        <f>O5/B5*100</f>
        <v>#DIV/0!</v>
      </c>
      <c r="R5" s="127"/>
    </row>
    <row r="6" spans="1:18" x14ac:dyDescent="0.2">
      <c r="A6" s="58" t="str">
        <f>'A. Report Availability Rate'!A8</f>
        <v>ពោធិ៍មាស</v>
      </c>
      <c r="B6" s="26">
        <f>'A. Report Availability Rate'!O8</f>
        <v>12</v>
      </c>
      <c r="C6" s="67">
        <v>1</v>
      </c>
      <c r="D6" s="67">
        <v>1</v>
      </c>
      <c r="E6" s="67">
        <v>1</v>
      </c>
      <c r="F6" s="67">
        <v>1</v>
      </c>
      <c r="G6" s="67">
        <v>1</v>
      </c>
      <c r="H6" s="67">
        <v>1</v>
      </c>
      <c r="I6" s="67">
        <v>1</v>
      </c>
      <c r="J6" s="67">
        <v>1</v>
      </c>
      <c r="K6" s="67">
        <v>1</v>
      </c>
      <c r="L6" s="67">
        <v>1</v>
      </c>
      <c r="M6" s="67">
        <v>1</v>
      </c>
      <c r="N6" s="67">
        <v>1</v>
      </c>
      <c r="O6" s="45">
        <f t="shared" ref="O6:O12" si="0">COUNTIF(C6:N6,"=1")</f>
        <v>12</v>
      </c>
      <c r="P6" s="45">
        <f>O6/B6*100</f>
        <v>100</v>
      </c>
      <c r="R6" s="127"/>
    </row>
    <row r="7" spans="1:18" x14ac:dyDescent="0.2">
      <c r="A7" s="58" t="str">
        <f>'A. Report Availability Rate'!A9</f>
        <v>និទាន</v>
      </c>
      <c r="B7" s="26">
        <f>'A. Report Availability Rate'!O9</f>
        <v>3</v>
      </c>
      <c r="C7" s="67">
        <v>1</v>
      </c>
      <c r="D7" s="67">
        <v>0</v>
      </c>
      <c r="E7" s="67">
        <v>0</v>
      </c>
      <c r="F7" s="67">
        <v>0</v>
      </c>
      <c r="G7" s="67">
        <v>0</v>
      </c>
      <c r="H7" s="67">
        <v>0</v>
      </c>
      <c r="I7" s="67">
        <v>0</v>
      </c>
      <c r="J7" s="67">
        <v>1</v>
      </c>
      <c r="K7" s="67">
        <v>0</v>
      </c>
      <c r="L7" s="67">
        <v>1</v>
      </c>
      <c r="M7" s="67">
        <v>0</v>
      </c>
      <c r="N7" s="67">
        <v>0</v>
      </c>
      <c r="O7" s="45">
        <f t="shared" si="0"/>
        <v>3</v>
      </c>
      <c r="P7" s="45">
        <f t="shared" ref="P7:P12" si="1">O7/B7*100</f>
        <v>100</v>
      </c>
      <c r="R7" s="127"/>
    </row>
    <row r="8" spans="1:18" x14ac:dyDescent="0.2">
      <c r="A8" s="58" t="str">
        <f>'A. Report Availability Rate'!A10</f>
        <v>ស្វាយចចប</v>
      </c>
      <c r="B8" s="26">
        <f>'A. Report Availability Rate'!O10</f>
        <v>2</v>
      </c>
      <c r="C8" s="67">
        <v>0</v>
      </c>
      <c r="D8" s="67">
        <v>0</v>
      </c>
      <c r="E8" s="67">
        <v>1</v>
      </c>
      <c r="F8" s="67">
        <v>0</v>
      </c>
      <c r="G8" s="67">
        <v>0</v>
      </c>
      <c r="H8" s="67">
        <v>0</v>
      </c>
      <c r="I8" s="67">
        <v>0</v>
      </c>
      <c r="J8" s="67">
        <v>0</v>
      </c>
      <c r="K8" s="67">
        <v>1</v>
      </c>
      <c r="L8" s="67">
        <v>0</v>
      </c>
      <c r="M8" s="67">
        <v>0</v>
      </c>
      <c r="N8" s="67">
        <v>0</v>
      </c>
      <c r="O8" s="45">
        <f t="shared" si="0"/>
        <v>2</v>
      </c>
      <c r="P8" s="45">
        <f>O8/B8*100</f>
        <v>100</v>
      </c>
      <c r="R8" s="127"/>
    </row>
    <row r="9" spans="1:18" x14ac:dyDescent="0.2">
      <c r="A9" s="58" t="str">
        <f>'A. Report Availability Rate'!A11</f>
        <v>កក់ព្រះខែ</v>
      </c>
      <c r="B9" s="26">
        <f>'A. Report Availability Rate'!O11</f>
        <v>1</v>
      </c>
      <c r="C9" s="67">
        <v>0</v>
      </c>
      <c r="D9" s="67">
        <v>0</v>
      </c>
      <c r="E9" s="67">
        <v>0</v>
      </c>
      <c r="F9" s="67">
        <v>1</v>
      </c>
      <c r="G9" s="67">
        <v>0</v>
      </c>
      <c r="H9" s="67">
        <v>0</v>
      </c>
      <c r="I9" s="67">
        <v>0</v>
      </c>
      <c r="J9" s="67">
        <v>0</v>
      </c>
      <c r="K9" s="67">
        <v>0</v>
      </c>
      <c r="L9" s="67">
        <v>0</v>
      </c>
      <c r="M9" s="67">
        <v>0</v>
      </c>
      <c r="N9" s="67">
        <v>0</v>
      </c>
      <c r="O9" s="45">
        <f t="shared" si="0"/>
        <v>1</v>
      </c>
      <c r="P9" s="45">
        <f t="shared" si="1"/>
        <v>100</v>
      </c>
      <c r="R9" s="127"/>
    </row>
    <row r="10" spans="1:18" x14ac:dyDescent="0.2">
      <c r="A10" s="58" t="str">
        <f>'A. Report Availability Rate'!A12</f>
        <v>ពោធិ៍ចំរើន</v>
      </c>
      <c r="B10" s="26">
        <f>'A. Report Availability Rate'!O12</f>
        <v>1</v>
      </c>
      <c r="C10" s="67">
        <v>0</v>
      </c>
      <c r="D10" s="67">
        <v>0</v>
      </c>
      <c r="E10" s="67">
        <v>0</v>
      </c>
      <c r="F10" s="67">
        <v>0</v>
      </c>
      <c r="G10" s="67">
        <v>1</v>
      </c>
      <c r="H10" s="67">
        <v>0</v>
      </c>
      <c r="I10" s="67">
        <v>0</v>
      </c>
      <c r="J10" s="67">
        <v>0</v>
      </c>
      <c r="K10" s="67">
        <v>0</v>
      </c>
      <c r="L10" s="67">
        <v>0</v>
      </c>
      <c r="M10" s="67">
        <v>0</v>
      </c>
      <c r="N10" s="67">
        <v>0</v>
      </c>
      <c r="O10" s="45">
        <f t="shared" si="0"/>
        <v>1</v>
      </c>
      <c r="P10" s="45">
        <f t="shared" si="1"/>
        <v>100</v>
      </c>
      <c r="R10" s="127"/>
    </row>
    <row r="11" spans="1:18" x14ac:dyDescent="0.2">
      <c r="A11" s="58" t="str">
        <f>'A. Report Availability Rate'!A13</f>
        <v>ព្រៃញាតិ</v>
      </c>
      <c r="B11" s="26">
        <f>'A. Report Availability Rate'!O13</f>
        <v>12</v>
      </c>
      <c r="C11" s="67">
        <v>0</v>
      </c>
      <c r="D11" s="67">
        <v>0</v>
      </c>
      <c r="E11" s="67">
        <v>0</v>
      </c>
      <c r="F11" s="67">
        <v>0</v>
      </c>
      <c r="G11" s="67">
        <v>0</v>
      </c>
      <c r="H11" s="67">
        <v>1</v>
      </c>
      <c r="I11" s="67">
        <v>0</v>
      </c>
      <c r="J11" s="67">
        <v>0</v>
      </c>
      <c r="K11" s="67">
        <v>0</v>
      </c>
      <c r="L11" s="67">
        <v>0</v>
      </c>
      <c r="M11" s="67">
        <v>0</v>
      </c>
      <c r="N11" s="67">
        <v>0</v>
      </c>
      <c r="O11" s="45">
        <f t="shared" si="0"/>
        <v>1</v>
      </c>
      <c r="P11" s="45">
        <f>O11/B11*100</f>
        <v>8.3333333333333321</v>
      </c>
      <c r="R11" s="127"/>
    </row>
    <row r="12" spans="1:18" x14ac:dyDescent="0.2">
      <c r="A12" s="58" t="str">
        <f>'A. Report Availability Rate'!A14</f>
        <v>ពោធិ៍អង្រ្កង</v>
      </c>
      <c r="B12" s="26">
        <f>'A. Report Availability Rate'!O14</f>
        <v>1</v>
      </c>
      <c r="C12" s="67">
        <v>0</v>
      </c>
      <c r="D12" s="67">
        <v>0</v>
      </c>
      <c r="E12" s="67">
        <v>0</v>
      </c>
      <c r="F12" s="67">
        <v>0</v>
      </c>
      <c r="G12" s="67">
        <v>0</v>
      </c>
      <c r="H12" s="67">
        <v>0</v>
      </c>
      <c r="I12" s="67">
        <v>1</v>
      </c>
      <c r="J12" s="67">
        <v>0</v>
      </c>
      <c r="K12" s="67">
        <v>0</v>
      </c>
      <c r="L12" s="67">
        <v>0</v>
      </c>
      <c r="M12" s="67">
        <v>0</v>
      </c>
      <c r="N12" s="67">
        <v>0</v>
      </c>
      <c r="O12" s="45">
        <f t="shared" si="0"/>
        <v>1</v>
      </c>
      <c r="P12" s="45">
        <f t="shared" si="1"/>
        <v>100</v>
      </c>
      <c r="R12" s="127"/>
    </row>
    <row r="13" spans="1:18" ht="15" x14ac:dyDescent="0.2">
      <c r="A13" s="20" t="s">
        <v>43</v>
      </c>
      <c r="B13" s="27">
        <f t="shared" ref="B13:O13" si="2">SUM(B5:B12)</f>
        <v>32</v>
      </c>
      <c r="C13" s="28">
        <f t="shared" si="2"/>
        <v>3</v>
      </c>
      <c r="D13" s="28">
        <f t="shared" si="2"/>
        <v>1</v>
      </c>
      <c r="E13" s="28">
        <f t="shared" si="2"/>
        <v>2</v>
      </c>
      <c r="F13" s="28">
        <f t="shared" si="2"/>
        <v>2</v>
      </c>
      <c r="G13" s="28">
        <f t="shared" si="2"/>
        <v>2</v>
      </c>
      <c r="H13" s="27">
        <f t="shared" si="2"/>
        <v>2</v>
      </c>
      <c r="I13" s="28">
        <f t="shared" si="2"/>
        <v>2</v>
      </c>
      <c r="J13" s="28">
        <f t="shared" si="2"/>
        <v>2</v>
      </c>
      <c r="K13" s="28">
        <f t="shared" si="2"/>
        <v>2</v>
      </c>
      <c r="L13" s="28">
        <f t="shared" si="2"/>
        <v>2</v>
      </c>
      <c r="M13" s="27">
        <f t="shared" si="2"/>
        <v>1</v>
      </c>
      <c r="N13" s="27">
        <f t="shared" si="2"/>
        <v>1</v>
      </c>
      <c r="O13" s="28">
        <f t="shared" si="2"/>
        <v>22</v>
      </c>
      <c r="P13" s="28">
        <f>O13/B13*100</f>
        <v>68.75</v>
      </c>
    </row>
    <row r="14" spans="1:18" ht="15" x14ac:dyDescent="0.2">
      <c r="A14" s="186" t="s">
        <v>44</v>
      </c>
      <c r="B14" s="186"/>
      <c r="C14" s="186"/>
      <c r="D14" s="186"/>
      <c r="E14" s="186"/>
      <c r="F14" s="186"/>
      <c r="G14" s="186"/>
      <c r="H14" s="186"/>
      <c r="I14" s="186"/>
      <c r="J14" s="186"/>
      <c r="K14" s="186"/>
      <c r="L14" s="186"/>
      <c r="M14" s="186"/>
      <c r="N14" s="186"/>
      <c r="O14" s="186" t="s">
        <v>45</v>
      </c>
      <c r="P14" s="186"/>
    </row>
    <row r="15" spans="1:18" ht="15" x14ac:dyDescent="0.2">
      <c r="A15" s="186"/>
      <c r="B15" s="186"/>
      <c r="C15" s="186"/>
      <c r="D15" s="186"/>
      <c r="E15" s="186"/>
      <c r="F15" s="186"/>
      <c r="G15" s="186"/>
      <c r="H15" s="186"/>
      <c r="I15" s="186"/>
      <c r="J15" s="186"/>
      <c r="K15" s="186"/>
      <c r="L15" s="186"/>
      <c r="M15" s="186"/>
      <c r="N15" s="186"/>
      <c r="O15" s="44" t="s">
        <v>46</v>
      </c>
      <c r="P15" s="44" t="s">
        <v>47</v>
      </c>
    </row>
    <row r="16" spans="1:18" ht="14.45" customHeight="1" x14ac:dyDescent="0.2">
      <c r="A16" s="209" t="s">
        <v>93</v>
      </c>
      <c r="B16" s="209"/>
      <c r="C16" s="209"/>
      <c r="D16" s="209"/>
      <c r="E16" s="209"/>
      <c r="F16" s="209"/>
      <c r="G16" s="209"/>
      <c r="H16" s="209"/>
      <c r="I16" s="209"/>
      <c r="J16" s="209"/>
      <c r="K16" s="209"/>
      <c r="L16" s="209"/>
      <c r="M16" s="209"/>
      <c r="N16" s="209"/>
      <c r="O16" s="19">
        <f>COUNTIFS(P5:P12,"&lt;=75")</f>
        <v>1</v>
      </c>
      <c r="P16" s="22">
        <f>(O16/O20*100)</f>
        <v>14.285714285714285</v>
      </c>
    </row>
    <row r="17" spans="1:16" ht="14.45" customHeight="1" x14ac:dyDescent="0.25">
      <c r="A17" s="281" t="s">
        <v>94</v>
      </c>
      <c r="B17" s="281"/>
      <c r="C17" s="281"/>
      <c r="D17" s="281"/>
      <c r="E17" s="281"/>
      <c r="F17" s="281"/>
      <c r="G17" s="281"/>
      <c r="H17" s="281"/>
      <c r="I17" s="281"/>
      <c r="J17" s="281"/>
      <c r="K17" s="281"/>
      <c r="L17" s="281"/>
      <c r="M17" s="281"/>
      <c r="N17" s="281"/>
      <c r="O17" s="78">
        <f>COUNTIFS(P5:P12,"&gt;75",P5:P12,"&lt;100")</f>
        <v>0</v>
      </c>
      <c r="P17" s="22">
        <f>(O17/O20*100)</f>
        <v>0</v>
      </c>
    </row>
    <row r="18" spans="1:16" ht="14.45" customHeight="1" x14ac:dyDescent="0.2">
      <c r="A18" s="282" t="s">
        <v>95</v>
      </c>
      <c r="B18" s="282"/>
      <c r="C18" s="282"/>
      <c r="D18" s="282"/>
      <c r="E18" s="282"/>
      <c r="F18" s="282"/>
      <c r="G18" s="282"/>
      <c r="H18" s="282"/>
      <c r="I18" s="282"/>
      <c r="J18" s="282"/>
      <c r="K18" s="282"/>
      <c r="L18" s="282"/>
      <c r="M18" s="282"/>
      <c r="N18" s="282"/>
      <c r="O18" s="19">
        <f>COUNTIFS(P5:P12,"=100")</f>
        <v>6</v>
      </c>
      <c r="P18" s="22">
        <f>(O18/O20*100)</f>
        <v>85.714285714285708</v>
      </c>
    </row>
    <row r="19" spans="1:16" ht="15" x14ac:dyDescent="0.2">
      <c r="A19" s="287" t="s">
        <v>96</v>
      </c>
      <c r="B19" s="287"/>
      <c r="C19" s="287"/>
      <c r="D19" s="287"/>
      <c r="E19" s="287"/>
      <c r="F19" s="287"/>
      <c r="G19" s="287"/>
      <c r="H19" s="287"/>
      <c r="I19" s="287"/>
      <c r="J19" s="287"/>
      <c r="K19" s="287"/>
      <c r="L19" s="287"/>
      <c r="M19" s="287"/>
      <c r="N19" s="287"/>
      <c r="O19" s="70">
        <f>COUNTIF(P5:P12,"&gt;100")</f>
        <v>0</v>
      </c>
      <c r="P19" s="22">
        <f>(O19/O20*100)</f>
        <v>0</v>
      </c>
    </row>
    <row r="20" spans="1:16" ht="15.75" thickBot="1" x14ac:dyDescent="0.3">
      <c r="A20" s="175" t="s">
        <v>48</v>
      </c>
      <c r="B20" s="175"/>
      <c r="C20" s="175"/>
      <c r="D20" s="175"/>
      <c r="E20" s="175"/>
      <c r="F20" s="175"/>
      <c r="G20" s="175"/>
      <c r="H20" s="175"/>
      <c r="I20" s="175"/>
      <c r="J20" s="175"/>
      <c r="K20" s="175"/>
      <c r="L20" s="175"/>
      <c r="M20" s="175"/>
      <c r="N20" s="175"/>
      <c r="O20" s="79">
        <f>SUM(O16:O19)</f>
        <v>7</v>
      </c>
    </row>
    <row r="21" spans="1:16" ht="24" customHeight="1" x14ac:dyDescent="0.2">
      <c r="A21" s="283"/>
      <c r="B21" s="283"/>
      <c r="C21" s="283"/>
      <c r="D21" s="283"/>
      <c r="E21" s="283"/>
      <c r="F21" s="283"/>
      <c r="G21" s="283"/>
      <c r="H21" s="283"/>
      <c r="I21" s="283"/>
      <c r="J21" s="283"/>
      <c r="K21" s="283"/>
      <c r="L21" s="283"/>
      <c r="M21" s="284"/>
      <c r="N21" s="280" t="s">
        <v>156</v>
      </c>
      <c r="O21" s="280"/>
      <c r="P21" s="280"/>
    </row>
    <row r="22" spans="1:16" ht="28.5" customHeight="1" x14ac:dyDescent="0.2">
      <c r="A22" s="285"/>
      <c r="B22" s="285"/>
      <c r="C22" s="285"/>
      <c r="D22" s="285"/>
      <c r="E22" s="285"/>
      <c r="F22" s="285"/>
      <c r="G22" s="285"/>
      <c r="H22" s="285"/>
      <c r="I22" s="285"/>
      <c r="J22" s="285"/>
      <c r="K22" s="285"/>
      <c r="L22" s="285"/>
      <c r="M22" s="286"/>
      <c r="N22" s="279" t="s">
        <v>157</v>
      </c>
      <c r="O22" s="279"/>
      <c r="P22" s="279"/>
    </row>
    <row r="23" spans="1:16" ht="15" customHeight="1" x14ac:dyDescent="0.2">
      <c r="N23" s="280"/>
      <c r="O23" s="280"/>
      <c r="P23" s="280"/>
    </row>
    <row r="31" spans="1:16" x14ac:dyDescent="0.2">
      <c r="D31" s="80" t="s">
        <v>74</v>
      </c>
    </row>
  </sheetData>
  <mergeCells count="17">
    <mergeCell ref="N22:P22"/>
    <mergeCell ref="N23:P23"/>
    <mergeCell ref="A14:N15"/>
    <mergeCell ref="O14:P14"/>
    <mergeCell ref="A16:N16"/>
    <mergeCell ref="A17:N17"/>
    <mergeCell ref="A18:N18"/>
    <mergeCell ref="A21:M22"/>
    <mergeCell ref="A20:N20"/>
    <mergeCell ref="A19:N19"/>
    <mergeCell ref="N21:P21"/>
    <mergeCell ref="A1:P1"/>
    <mergeCell ref="A2:A3"/>
    <mergeCell ref="B2:B3"/>
    <mergeCell ref="C2:N2"/>
    <mergeCell ref="O2:O3"/>
    <mergeCell ref="P2:P3"/>
  </mergeCells>
  <conditionalFormatting sqref="P5:P12">
    <cfRule type="cellIs" dxfId="10" priority="1" operator="between">
      <formula>75</formula>
      <formula>99</formula>
    </cfRule>
    <cfRule type="cellIs" dxfId="9" priority="2" operator="lessThan">
      <formula>75</formula>
    </cfRule>
    <cfRule type="cellIs" dxfId="8" priority="4" operator="equal">
      <formula>100</formula>
    </cfRule>
    <cfRule type="cellIs" dxfId="7" priority="5" operator="greaterThan">
      <formula>100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Q25"/>
  <sheetViews>
    <sheetView topLeftCell="A5" zoomScale="80" zoomScaleNormal="80" workbookViewId="0">
      <selection activeCell="B8" sqref="B8"/>
    </sheetView>
  </sheetViews>
  <sheetFormatPr defaultRowHeight="15" x14ac:dyDescent="0.25"/>
  <cols>
    <col min="1" max="1" width="15.28515625" bestFit="1" customWidth="1"/>
    <col min="2" max="3" width="5.140625" bestFit="1" customWidth="1"/>
    <col min="4" max="4" width="5.5703125" bestFit="1" customWidth="1"/>
    <col min="5" max="5" width="5.140625" bestFit="1" customWidth="1"/>
    <col min="6" max="6" width="5.5703125" bestFit="1" customWidth="1"/>
    <col min="7" max="7" width="5.42578125" bestFit="1" customWidth="1"/>
    <col min="8" max="8" width="4.5703125" bestFit="1" customWidth="1"/>
    <col min="9" max="9" width="5.42578125" bestFit="1" customWidth="1"/>
    <col min="10" max="10" width="5.140625" bestFit="1" customWidth="1"/>
    <col min="11" max="11" width="4.85546875" bestFit="1" customWidth="1"/>
    <col min="12" max="12" width="5.42578125" bestFit="1" customWidth="1"/>
    <col min="13" max="13" width="5.140625" bestFit="1" customWidth="1"/>
    <col min="14" max="14" width="17.140625" customWidth="1"/>
    <col min="15" max="15" width="26.42578125" customWidth="1"/>
    <col min="16" max="16" width="18.85546875" customWidth="1"/>
    <col min="17" max="17" width="47.140625" customWidth="1"/>
  </cols>
  <sheetData>
    <row r="1" spans="1:17" ht="15.95" customHeight="1" x14ac:dyDescent="0.25">
      <c r="A1" s="295" t="s">
        <v>84</v>
      </c>
      <c r="B1" s="296"/>
      <c r="C1" s="296"/>
      <c r="D1" s="296"/>
      <c r="E1" s="296"/>
      <c r="F1" s="296"/>
      <c r="G1" s="296"/>
      <c r="H1" s="296"/>
      <c r="I1" s="296"/>
      <c r="J1" s="296"/>
      <c r="K1" s="296"/>
      <c r="L1" s="296"/>
      <c r="M1" s="296"/>
      <c r="N1" s="296"/>
      <c r="O1" s="296"/>
      <c r="P1" s="297"/>
    </row>
    <row r="2" spans="1:17" ht="27" customHeight="1" x14ac:dyDescent="0.25">
      <c r="A2" s="219" t="s">
        <v>140</v>
      </c>
      <c r="B2" s="220"/>
      <c r="C2" s="220"/>
      <c r="D2" s="220"/>
      <c r="E2" s="220"/>
      <c r="F2" s="220"/>
      <c r="G2" s="220"/>
      <c r="H2" s="220"/>
      <c r="I2" s="220"/>
      <c r="J2" s="220"/>
      <c r="K2" s="220"/>
      <c r="L2" s="220"/>
      <c r="M2" s="220"/>
      <c r="N2" s="220"/>
      <c r="O2" s="220"/>
      <c r="P2" s="299"/>
      <c r="Q2" s="154" t="s">
        <v>171</v>
      </c>
    </row>
    <row r="3" spans="1:17" x14ac:dyDescent="0.25">
      <c r="A3" s="298" t="s">
        <v>161</v>
      </c>
      <c r="B3" s="298"/>
      <c r="C3" s="298"/>
      <c r="D3" s="298"/>
      <c r="E3" s="298"/>
      <c r="F3" s="298"/>
      <c r="G3" s="298"/>
      <c r="H3" s="298"/>
      <c r="I3" s="298"/>
      <c r="J3" s="298"/>
      <c r="K3" s="298"/>
      <c r="L3" s="298"/>
      <c r="M3" s="298"/>
      <c r="N3" s="298"/>
      <c r="O3" s="298"/>
      <c r="P3" s="298"/>
    </row>
    <row r="4" spans="1:17" ht="14.45" customHeight="1" x14ac:dyDescent="0.25">
      <c r="A4" s="191" t="s">
        <v>101</v>
      </c>
      <c r="B4" s="191" t="s">
        <v>100</v>
      </c>
      <c r="C4" s="191"/>
      <c r="D4" s="191"/>
      <c r="E4" s="191"/>
      <c r="F4" s="191"/>
      <c r="G4" s="191"/>
      <c r="H4" s="191"/>
      <c r="I4" s="191"/>
      <c r="J4" s="191"/>
      <c r="K4" s="191"/>
      <c r="L4" s="191"/>
      <c r="M4" s="191"/>
      <c r="N4" s="192" t="s">
        <v>71</v>
      </c>
      <c r="O4" s="192" t="s">
        <v>72</v>
      </c>
      <c r="P4" s="192" t="s">
        <v>70</v>
      </c>
    </row>
    <row r="5" spans="1:17" ht="23.1" customHeight="1" x14ac:dyDescent="0.25">
      <c r="A5" s="191"/>
      <c r="B5" s="191"/>
      <c r="C5" s="191"/>
      <c r="D5" s="191"/>
      <c r="E5" s="191"/>
      <c r="F5" s="191"/>
      <c r="G5" s="191"/>
      <c r="H5" s="191"/>
      <c r="I5" s="191"/>
      <c r="J5" s="191"/>
      <c r="K5" s="191"/>
      <c r="L5" s="191"/>
      <c r="M5" s="191"/>
      <c r="N5" s="192"/>
      <c r="O5" s="192"/>
      <c r="P5" s="192"/>
    </row>
    <row r="6" spans="1:17" ht="24" customHeight="1" x14ac:dyDescent="0.25">
      <c r="A6" s="191"/>
      <c r="B6" s="81" t="s">
        <v>3</v>
      </c>
      <c r="C6" s="81" t="s">
        <v>4</v>
      </c>
      <c r="D6" s="81" t="s">
        <v>5</v>
      </c>
      <c r="E6" s="81" t="s">
        <v>6</v>
      </c>
      <c r="F6" s="81" t="s">
        <v>7</v>
      </c>
      <c r="G6" s="81" t="s">
        <v>8</v>
      </c>
      <c r="H6" s="81" t="s">
        <v>9</v>
      </c>
      <c r="I6" s="81" t="s">
        <v>10</v>
      </c>
      <c r="J6" s="81" t="s">
        <v>11</v>
      </c>
      <c r="K6" s="81" t="s">
        <v>12</v>
      </c>
      <c r="L6" s="81" t="s">
        <v>13</v>
      </c>
      <c r="M6" s="81" t="s">
        <v>14</v>
      </c>
      <c r="N6" s="192"/>
      <c r="O6" s="192"/>
      <c r="P6" s="192"/>
    </row>
    <row r="7" spans="1:17" x14ac:dyDescent="0.25">
      <c r="A7" s="82" t="s">
        <v>15</v>
      </c>
      <c r="B7" s="82" t="s">
        <v>16</v>
      </c>
      <c r="C7" s="82" t="s">
        <v>17</v>
      </c>
      <c r="D7" s="82" t="s">
        <v>18</v>
      </c>
      <c r="E7" s="82" t="s">
        <v>19</v>
      </c>
      <c r="F7" s="82" t="s">
        <v>20</v>
      </c>
      <c r="G7" s="82" t="s">
        <v>21</v>
      </c>
      <c r="H7" s="82" t="s">
        <v>22</v>
      </c>
      <c r="I7" s="82" t="s">
        <v>23</v>
      </c>
      <c r="J7" s="82" t="s">
        <v>24</v>
      </c>
      <c r="K7" s="82" t="s">
        <v>25</v>
      </c>
      <c r="L7" s="82" t="s">
        <v>26</v>
      </c>
      <c r="M7" s="82" t="s">
        <v>27</v>
      </c>
      <c r="N7" s="82" t="s">
        <v>28</v>
      </c>
      <c r="O7" s="82">
        <v>0</v>
      </c>
      <c r="P7" s="82" t="s">
        <v>31</v>
      </c>
    </row>
    <row r="8" spans="1:17" x14ac:dyDescent="0.25">
      <c r="A8" s="83" t="str">
        <f>'B. Reporting Timeliness'!A5</f>
        <v>វាលអង្គពពេល</v>
      </c>
      <c r="B8" s="67">
        <v>1</v>
      </c>
      <c r="C8" s="67">
        <v>0</v>
      </c>
      <c r="D8" s="67">
        <v>0</v>
      </c>
      <c r="E8" s="67">
        <v>0</v>
      </c>
      <c r="F8" s="67">
        <v>0</v>
      </c>
      <c r="G8" s="67">
        <v>0</v>
      </c>
      <c r="H8" s="67">
        <v>0</v>
      </c>
      <c r="I8" s="67">
        <v>0</v>
      </c>
      <c r="J8" s="67">
        <v>0</v>
      </c>
      <c r="K8" s="67">
        <v>0</v>
      </c>
      <c r="L8" s="67">
        <v>0</v>
      </c>
      <c r="M8" s="67">
        <v>0</v>
      </c>
      <c r="N8" s="67">
        <v>12</v>
      </c>
      <c r="O8" s="70">
        <f>COUNTIF(B8:M8,"=1")</f>
        <v>1</v>
      </c>
      <c r="P8" s="84">
        <f>O8/N8*100</f>
        <v>8.3333333333333321</v>
      </c>
    </row>
    <row r="9" spans="1:17" x14ac:dyDescent="0.25">
      <c r="A9" s="83" t="str">
        <f>'B. Reporting Timeliness'!A6</f>
        <v>ពោធិ៍មាស</v>
      </c>
      <c r="B9" s="67">
        <v>1</v>
      </c>
      <c r="C9" s="67">
        <v>1</v>
      </c>
      <c r="D9" s="67">
        <v>1</v>
      </c>
      <c r="E9" s="67">
        <v>1</v>
      </c>
      <c r="F9" s="67">
        <v>1</v>
      </c>
      <c r="G9" s="67">
        <v>1</v>
      </c>
      <c r="H9" s="67">
        <v>1</v>
      </c>
      <c r="I9" s="67">
        <v>1</v>
      </c>
      <c r="J9" s="67">
        <v>1</v>
      </c>
      <c r="K9" s="67">
        <v>1</v>
      </c>
      <c r="L9" s="67">
        <v>1</v>
      </c>
      <c r="M9" s="67">
        <v>1</v>
      </c>
      <c r="N9" s="67">
        <v>12</v>
      </c>
      <c r="O9" s="70">
        <f t="shared" ref="O9:O15" si="0">COUNTIF(B9:M9,"=1")</f>
        <v>12</v>
      </c>
      <c r="P9" s="84">
        <f t="shared" ref="P9:P15" si="1">O9/N9*100</f>
        <v>100</v>
      </c>
    </row>
    <row r="10" spans="1:17" x14ac:dyDescent="0.25">
      <c r="A10" s="83" t="str">
        <f>'B. Reporting Timeliness'!A7</f>
        <v>និទាន</v>
      </c>
      <c r="B10" s="67">
        <v>0</v>
      </c>
      <c r="C10" s="67">
        <v>1</v>
      </c>
      <c r="D10" s="67">
        <v>0</v>
      </c>
      <c r="E10" s="67">
        <v>0</v>
      </c>
      <c r="F10" s="67">
        <v>0</v>
      </c>
      <c r="G10" s="67">
        <v>0</v>
      </c>
      <c r="H10" s="67">
        <v>0</v>
      </c>
      <c r="I10" s="67">
        <v>1</v>
      </c>
      <c r="J10" s="67">
        <v>0</v>
      </c>
      <c r="K10" s="67">
        <v>1</v>
      </c>
      <c r="L10" s="67">
        <v>0</v>
      </c>
      <c r="M10" s="67">
        <v>0</v>
      </c>
      <c r="N10" s="67">
        <v>12</v>
      </c>
      <c r="O10" s="70">
        <f t="shared" si="0"/>
        <v>3</v>
      </c>
      <c r="P10" s="84">
        <f t="shared" si="1"/>
        <v>25</v>
      </c>
    </row>
    <row r="11" spans="1:17" x14ac:dyDescent="0.25">
      <c r="A11" s="83" t="str">
        <f>'B. Reporting Timeliness'!A8</f>
        <v>ស្វាយចចប</v>
      </c>
      <c r="B11" s="67">
        <v>0</v>
      </c>
      <c r="C11" s="67">
        <v>0</v>
      </c>
      <c r="D11" s="67">
        <v>1</v>
      </c>
      <c r="E11" s="67">
        <v>0</v>
      </c>
      <c r="F11" s="67">
        <v>0</v>
      </c>
      <c r="G11" s="67">
        <v>0</v>
      </c>
      <c r="H11" s="67">
        <v>0</v>
      </c>
      <c r="I11" s="67">
        <v>1</v>
      </c>
      <c r="J11" s="67">
        <v>0</v>
      </c>
      <c r="K11" s="67">
        <v>0</v>
      </c>
      <c r="L11" s="67">
        <v>0</v>
      </c>
      <c r="M11" s="67">
        <v>0</v>
      </c>
      <c r="N11" s="67">
        <v>12</v>
      </c>
      <c r="O11" s="70">
        <f t="shared" si="0"/>
        <v>2</v>
      </c>
      <c r="P11" s="84">
        <f t="shared" si="1"/>
        <v>16.666666666666664</v>
      </c>
    </row>
    <row r="12" spans="1:17" x14ac:dyDescent="0.25">
      <c r="A12" s="83" t="str">
        <f>'B. Reporting Timeliness'!A9</f>
        <v>កក់ព្រះខែ</v>
      </c>
      <c r="B12" s="67">
        <v>0</v>
      </c>
      <c r="C12" s="67">
        <v>0</v>
      </c>
      <c r="D12" s="67">
        <v>0</v>
      </c>
      <c r="E12" s="67">
        <v>1</v>
      </c>
      <c r="F12" s="67">
        <v>0</v>
      </c>
      <c r="G12" s="67">
        <v>0</v>
      </c>
      <c r="H12" s="67">
        <v>0</v>
      </c>
      <c r="I12" s="67">
        <v>0</v>
      </c>
      <c r="J12" s="67">
        <v>0</v>
      </c>
      <c r="K12" s="67">
        <v>0</v>
      </c>
      <c r="L12" s="67">
        <v>0</v>
      </c>
      <c r="M12" s="67">
        <v>0</v>
      </c>
      <c r="N12" s="67">
        <v>12</v>
      </c>
      <c r="O12" s="70">
        <f t="shared" si="0"/>
        <v>1</v>
      </c>
      <c r="P12" s="84">
        <f t="shared" si="1"/>
        <v>8.3333333333333321</v>
      </c>
    </row>
    <row r="13" spans="1:17" x14ac:dyDescent="0.25">
      <c r="A13" s="83" t="str">
        <f>'B. Reporting Timeliness'!A10</f>
        <v>ពោធិ៍ចំរើន</v>
      </c>
      <c r="B13" s="67">
        <v>0</v>
      </c>
      <c r="C13" s="67">
        <v>0</v>
      </c>
      <c r="D13" s="67">
        <v>0</v>
      </c>
      <c r="E13" s="67">
        <v>0</v>
      </c>
      <c r="F13" s="67">
        <v>1</v>
      </c>
      <c r="G13" s="67">
        <v>0</v>
      </c>
      <c r="H13" s="67">
        <v>0</v>
      </c>
      <c r="I13" s="67">
        <v>0</v>
      </c>
      <c r="J13" s="67">
        <v>0</v>
      </c>
      <c r="K13" s="67">
        <v>0</v>
      </c>
      <c r="L13" s="67">
        <v>0</v>
      </c>
      <c r="M13" s="67">
        <v>0</v>
      </c>
      <c r="N13" s="67">
        <v>12</v>
      </c>
      <c r="O13" s="70">
        <f t="shared" si="0"/>
        <v>1</v>
      </c>
      <c r="P13" s="84">
        <f t="shared" si="1"/>
        <v>8.3333333333333321</v>
      </c>
    </row>
    <row r="14" spans="1:17" x14ac:dyDescent="0.25">
      <c r="A14" s="83" t="str">
        <f>'B. Reporting Timeliness'!A11</f>
        <v>ព្រៃញាតិ</v>
      </c>
      <c r="B14" s="67">
        <v>0</v>
      </c>
      <c r="C14" s="67">
        <v>0</v>
      </c>
      <c r="D14" s="67">
        <v>0</v>
      </c>
      <c r="E14" s="67">
        <v>0</v>
      </c>
      <c r="F14" s="67">
        <v>0</v>
      </c>
      <c r="G14" s="67">
        <v>1</v>
      </c>
      <c r="H14" s="67">
        <v>0</v>
      </c>
      <c r="I14" s="67">
        <v>0</v>
      </c>
      <c r="J14" s="67">
        <v>0</v>
      </c>
      <c r="K14" s="67">
        <v>0</v>
      </c>
      <c r="L14" s="67">
        <v>0</v>
      </c>
      <c r="M14" s="67">
        <v>0</v>
      </c>
      <c r="N14" s="67">
        <v>12</v>
      </c>
      <c r="O14" s="70">
        <f t="shared" si="0"/>
        <v>1</v>
      </c>
      <c r="P14" s="84">
        <f t="shared" si="1"/>
        <v>8.3333333333333321</v>
      </c>
    </row>
    <row r="15" spans="1:17" x14ac:dyDescent="0.25">
      <c r="A15" s="83" t="str">
        <f>'B. Reporting Timeliness'!A12</f>
        <v>ពោធិ៍អង្រ្កង</v>
      </c>
      <c r="B15" s="67">
        <v>0</v>
      </c>
      <c r="C15" s="67">
        <v>0</v>
      </c>
      <c r="D15" s="67">
        <v>0</v>
      </c>
      <c r="E15" s="67">
        <v>0</v>
      </c>
      <c r="F15" s="67">
        <v>0</v>
      </c>
      <c r="G15" s="67">
        <v>0</v>
      </c>
      <c r="H15" s="67">
        <v>1</v>
      </c>
      <c r="I15" s="67">
        <v>0</v>
      </c>
      <c r="J15" s="67">
        <v>0</v>
      </c>
      <c r="K15" s="67">
        <v>0</v>
      </c>
      <c r="L15" s="67">
        <v>0</v>
      </c>
      <c r="M15" s="67">
        <v>0</v>
      </c>
      <c r="N15" s="67">
        <v>12</v>
      </c>
      <c r="O15" s="70">
        <f t="shared" si="0"/>
        <v>1</v>
      </c>
      <c r="P15" s="84">
        <f t="shared" si="1"/>
        <v>8.3333333333333321</v>
      </c>
    </row>
    <row r="16" spans="1:17" x14ac:dyDescent="0.25">
      <c r="A16" s="78" t="s">
        <v>32</v>
      </c>
      <c r="B16" s="70">
        <f>SUM(B8:B15)</f>
        <v>2</v>
      </c>
      <c r="C16" s="70">
        <v>1</v>
      </c>
      <c r="D16" s="70">
        <v>3</v>
      </c>
      <c r="E16" s="70">
        <v>1</v>
      </c>
      <c r="F16" s="70">
        <v>1</v>
      </c>
      <c r="G16" s="70">
        <v>0</v>
      </c>
      <c r="H16" s="70">
        <v>1</v>
      </c>
      <c r="I16" s="70">
        <v>2</v>
      </c>
      <c r="J16" s="70">
        <v>0</v>
      </c>
      <c r="K16" s="70">
        <v>2</v>
      </c>
      <c r="L16" s="70">
        <v>0</v>
      </c>
      <c r="M16" s="70">
        <v>0</v>
      </c>
      <c r="N16" s="70">
        <f>SUM(N8:N15)</f>
        <v>96</v>
      </c>
      <c r="O16" s="70">
        <f>SUM(O8:O15)</f>
        <v>22</v>
      </c>
      <c r="P16" s="84">
        <f>O16/N16*100</f>
        <v>22.916666666666664</v>
      </c>
    </row>
    <row r="17" spans="1:16" x14ac:dyDescent="0.25">
      <c r="A17" s="293" t="s">
        <v>33</v>
      </c>
      <c r="B17" s="293"/>
      <c r="C17" s="293"/>
      <c r="D17" s="293"/>
      <c r="E17" s="293"/>
      <c r="F17" s="293"/>
      <c r="G17" s="293"/>
      <c r="H17" s="293"/>
      <c r="I17" s="293"/>
      <c r="J17" s="293"/>
      <c r="K17" s="293"/>
      <c r="L17" s="293"/>
      <c r="M17" s="293"/>
      <c r="N17" s="293"/>
      <c r="O17" s="293"/>
      <c r="P17" s="71" t="s">
        <v>34</v>
      </c>
    </row>
    <row r="18" spans="1:16" x14ac:dyDescent="0.25">
      <c r="A18" s="293"/>
      <c r="B18" s="293"/>
      <c r="C18" s="293"/>
      <c r="D18" s="293"/>
      <c r="E18" s="293"/>
      <c r="F18" s="293"/>
      <c r="G18" s="293"/>
      <c r="H18" s="293"/>
      <c r="I18" s="293"/>
      <c r="J18" s="293"/>
      <c r="K18" s="293"/>
      <c r="L18" s="293"/>
      <c r="M18" s="293"/>
      <c r="N18" s="293"/>
      <c r="O18" s="293"/>
      <c r="P18" s="85" t="s">
        <v>35</v>
      </c>
    </row>
    <row r="19" spans="1:16" x14ac:dyDescent="0.25">
      <c r="A19" s="196" t="s">
        <v>123</v>
      </c>
      <c r="B19" s="196"/>
      <c r="C19" s="196"/>
      <c r="D19" s="196"/>
      <c r="E19" s="196"/>
      <c r="F19" s="196"/>
      <c r="G19" s="196"/>
      <c r="H19" s="196"/>
      <c r="I19" s="196"/>
      <c r="J19" s="196"/>
      <c r="K19" s="196"/>
      <c r="L19" s="196"/>
      <c r="M19" s="196"/>
      <c r="N19" s="196"/>
      <c r="O19" s="196"/>
      <c r="P19" s="69">
        <f>COUNTIFS(P8:P15,"&lt;90")</f>
        <v>7</v>
      </c>
    </row>
    <row r="20" spans="1:16" x14ac:dyDescent="0.25">
      <c r="A20" s="187" t="s">
        <v>124</v>
      </c>
      <c r="B20" s="187"/>
      <c r="C20" s="187"/>
      <c r="D20" s="187"/>
      <c r="E20" s="187"/>
      <c r="F20" s="187"/>
      <c r="G20" s="187"/>
      <c r="H20" s="187"/>
      <c r="I20" s="187"/>
      <c r="J20" s="187"/>
      <c r="K20" s="187"/>
      <c r="L20" s="187"/>
      <c r="M20" s="187"/>
      <c r="N20" s="187"/>
      <c r="O20" s="187"/>
      <c r="P20" s="68">
        <f>COUNTIFS(P8:P15,"=100")</f>
        <v>1</v>
      </c>
    </row>
    <row r="21" spans="1:16" x14ac:dyDescent="0.25">
      <c r="A21" s="188" t="s">
        <v>165</v>
      </c>
      <c r="B21" s="188"/>
      <c r="C21" s="188"/>
      <c r="D21" s="188"/>
      <c r="E21" s="188"/>
      <c r="F21" s="188"/>
      <c r="G21" s="188"/>
      <c r="H21" s="188"/>
      <c r="I21" s="188"/>
      <c r="J21" s="188"/>
      <c r="K21" s="188"/>
      <c r="L21" s="188"/>
      <c r="M21" s="188"/>
      <c r="N21" s="188"/>
      <c r="O21" s="188"/>
      <c r="P21" s="68">
        <f>COUNTIFS(P8:P15,"&gt;=91",P8:P15,"&lt;=99")</f>
        <v>0</v>
      </c>
    </row>
    <row r="22" spans="1:16" x14ac:dyDescent="0.25">
      <c r="A22" s="294" t="s">
        <v>125</v>
      </c>
      <c r="B22" s="294"/>
      <c r="C22" s="294"/>
      <c r="D22" s="294"/>
      <c r="E22" s="294"/>
      <c r="F22" s="294"/>
      <c r="G22" s="294"/>
      <c r="H22" s="294"/>
      <c r="I22" s="294"/>
      <c r="J22" s="294"/>
      <c r="K22" s="294"/>
      <c r="L22" s="294"/>
      <c r="M22" s="294"/>
      <c r="N22" s="294"/>
      <c r="O22" s="294"/>
      <c r="P22" s="68">
        <f>COUNTIFS(P8:P15,"&gt;100")</f>
        <v>0</v>
      </c>
    </row>
    <row r="23" spans="1:16" x14ac:dyDescent="0.25">
      <c r="A23" s="288" t="s">
        <v>126</v>
      </c>
      <c r="B23" s="288"/>
      <c r="C23" s="288"/>
      <c r="D23" s="288"/>
      <c r="E23" s="288"/>
      <c r="F23" s="288"/>
      <c r="G23" s="288"/>
      <c r="H23" s="288"/>
      <c r="I23" s="288"/>
      <c r="J23" s="288"/>
      <c r="K23" s="288"/>
      <c r="L23" s="288"/>
      <c r="M23" s="288"/>
      <c r="N23" s="288"/>
      <c r="O23" s="288"/>
      <c r="P23" s="131">
        <f>SUM(P19:P22)</f>
        <v>8</v>
      </c>
    </row>
    <row r="24" spans="1:16" x14ac:dyDescent="0.25">
      <c r="A24" s="290" t="s">
        <v>138</v>
      </c>
      <c r="B24" s="246"/>
      <c r="C24" s="246"/>
      <c r="D24" s="246"/>
      <c r="E24" s="246"/>
      <c r="F24" s="246"/>
      <c r="G24" s="246"/>
      <c r="H24" s="246"/>
      <c r="I24" s="246"/>
      <c r="J24" s="246"/>
      <c r="K24" s="246"/>
      <c r="L24" s="246"/>
      <c r="M24" s="246"/>
      <c r="N24" s="291"/>
      <c r="O24" s="292"/>
      <c r="P24" s="66"/>
    </row>
    <row r="25" spans="1:16" ht="41.45" customHeight="1" x14ac:dyDescent="0.25">
      <c r="A25" s="168"/>
      <c r="B25" s="168"/>
      <c r="C25" s="168"/>
      <c r="D25" s="168"/>
      <c r="E25" s="168"/>
      <c r="F25" s="168"/>
      <c r="G25" s="168"/>
      <c r="H25" s="168"/>
      <c r="I25" s="168"/>
      <c r="J25" s="168"/>
      <c r="K25" s="168"/>
      <c r="L25" s="168"/>
      <c r="M25" s="168"/>
      <c r="N25" s="289" t="s">
        <v>173</v>
      </c>
      <c r="O25" s="289"/>
      <c r="P25" s="289"/>
    </row>
  </sheetData>
  <protectedRanges>
    <protectedRange algorithmName="SHA-512" hashValue="xxv6OWFNpE+QtvTS5Y7lCTYclXYEojwPTOhzyYWJUQUIvc7GNowlsIVEc5j5S0F6EOKLCQr4eGL9O/diUFaDlA==" saltValue="tMEwDDNASrHQsURbVYGGVQ==" spinCount="100000" sqref="P17:P23" name="Range1_2"/>
  </protectedRanges>
  <mergeCells count="16">
    <mergeCell ref="A1:P1"/>
    <mergeCell ref="A4:A6"/>
    <mergeCell ref="B4:M5"/>
    <mergeCell ref="O4:O6"/>
    <mergeCell ref="P4:P6"/>
    <mergeCell ref="A3:P3"/>
    <mergeCell ref="N4:N6"/>
    <mergeCell ref="A2:P2"/>
    <mergeCell ref="A23:O23"/>
    <mergeCell ref="N25:P25"/>
    <mergeCell ref="A24:O24"/>
    <mergeCell ref="A17:O18"/>
    <mergeCell ref="A19:O19"/>
    <mergeCell ref="A20:O20"/>
    <mergeCell ref="A22:O22"/>
    <mergeCell ref="A21:O21"/>
  </mergeCells>
  <conditionalFormatting sqref="P8:P15">
    <cfRule type="cellIs" dxfId="6" priority="1" operator="greaterThan">
      <formula>100</formula>
    </cfRule>
    <cfRule type="cellIs" dxfId="5" priority="2" operator="between">
      <formula>91</formula>
      <formula>99</formula>
    </cfRule>
    <cfRule type="cellIs" dxfId="4" priority="3" operator="lessThan">
      <formula>90</formula>
    </cfRule>
    <cfRule type="cellIs" dxfId="3" priority="4" operator="equal">
      <formula>100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'DQR toolkit guidelines Intro '!$A$13:$A$19</xm:f>
          </x14:formula1>
          <xm:sqref>A2:P2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M20"/>
  <sheetViews>
    <sheetView topLeftCell="A4" zoomScale="80" zoomScaleNormal="80" workbookViewId="0">
      <selection activeCell="L11" sqref="L11"/>
    </sheetView>
  </sheetViews>
  <sheetFormatPr defaultRowHeight="15" x14ac:dyDescent="0.25"/>
  <cols>
    <col min="1" max="1" width="32.28515625" customWidth="1"/>
    <col min="2" max="2" width="14.85546875" bestFit="1" customWidth="1"/>
    <col min="3" max="3" width="15.140625" bestFit="1" customWidth="1"/>
    <col min="4" max="4" width="9.5703125" bestFit="1" customWidth="1"/>
    <col min="5" max="5" width="10.85546875" customWidth="1"/>
    <col min="6" max="6" width="10.5703125" customWidth="1"/>
    <col min="7" max="7" width="17.140625" customWidth="1"/>
  </cols>
  <sheetData>
    <row r="1" spans="1:13" ht="30.95" customHeight="1" x14ac:dyDescent="0.25">
      <c r="A1" s="303" t="s">
        <v>141</v>
      </c>
      <c r="B1" s="303"/>
      <c r="C1" s="303"/>
      <c r="D1" s="303"/>
      <c r="E1" s="303"/>
      <c r="F1" s="303"/>
      <c r="G1" s="303"/>
      <c r="H1" s="300" t="s">
        <v>172</v>
      </c>
      <c r="I1" s="300"/>
      <c r="J1" s="300"/>
      <c r="K1" s="300"/>
      <c r="L1" s="300"/>
    </row>
    <row r="2" spans="1:13" x14ac:dyDescent="0.25">
      <c r="A2" s="304" t="s">
        <v>49</v>
      </c>
      <c r="B2" s="304"/>
      <c r="C2" s="304"/>
      <c r="D2" s="304"/>
      <c r="E2" s="304"/>
      <c r="F2" s="304"/>
      <c r="G2" s="304"/>
    </row>
    <row r="3" spans="1:13" ht="40.5" customHeight="1" x14ac:dyDescent="0.25">
      <c r="A3" s="305" t="s">
        <v>50</v>
      </c>
      <c r="B3" s="305" t="s">
        <v>51</v>
      </c>
      <c r="C3" s="305" t="s">
        <v>52</v>
      </c>
      <c r="D3" s="132" t="s">
        <v>53</v>
      </c>
      <c r="E3" s="132" t="s">
        <v>54</v>
      </c>
      <c r="F3" s="132" t="s">
        <v>55</v>
      </c>
      <c r="G3" s="132" t="s">
        <v>56</v>
      </c>
      <c r="K3" s="140"/>
    </row>
    <row r="4" spans="1:13" ht="45" x14ac:dyDescent="0.25">
      <c r="A4" s="305"/>
      <c r="B4" s="305"/>
      <c r="C4" s="305"/>
      <c r="D4" s="132" t="s">
        <v>57</v>
      </c>
      <c r="E4" s="132" t="s">
        <v>58</v>
      </c>
      <c r="F4" s="132" t="s">
        <v>59</v>
      </c>
      <c r="G4" s="132" t="s">
        <v>60</v>
      </c>
    </row>
    <row r="5" spans="1:13" x14ac:dyDescent="0.25">
      <c r="A5" s="133" t="s">
        <v>15</v>
      </c>
      <c r="B5" s="133" t="s">
        <v>16</v>
      </c>
      <c r="C5" s="133" t="s">
        <v>17</v>
      </c>
      <c r="D5" s="133" t="s">
        <v>18</v>
      </c>
      <c r="E5" s="133" t="s">
        <v>19</v>
      </c>
      <c r="F5" s="133" t="s">
        <v>20</v>
      </c>
      <c r="G5" s="133" t="s">
        <v>21</v>
      </c>
    </row>
    <row r="6" spans="1:13" x14ac:dyDescent="0.25">
      <c r="A6" s="134" t="str">
        <f>'C. Reporting Completeness Rate'!A8</f>
        <v>វាលអង្គពពេល</v>
      </c>
      <c r="B6" s="132">
        <v>1</v>
      </c>
      <c r="C6" s="132">
        <v>0</v>
      </c>
      <c r="D6" s="141">
        <f>IFERROR(C6/B6,"0")</f>
        <v>0</v>
      </c>
      <c r="E6" s="133">
        <f>COUNTIF(D6:D6,"&lt;.90")</f>
        <v>1</v>
      </c>
      <c r="F6" s="133">
        <f>COUNTIF(D6,"&gt;=1.10")</f>
        <v>0</v>
      </c>
      <c r="G6" s="133">
        <f>COUNTIF(D6,"=1.0")</f>
        <v>0</v>
      </c>
      <c r="H6" s="133"/>
    </row>
    <row r="7" spans="1:13" x14ac:dyDescent="0.25">
      <c r="A7" s="134" t="str">
        <f>'C. Reporting Completeness Rate'!A9</f>
        <v>ពោធិ៍មាស</v>
      </c>
      <c r="B7" s="132">
        <v>13</v>
      </c>
      <c r="C7" s="132">
        <v>13</v>
      </c>
      <c r="D7" s="141">
        <f>IFERROR(C7/B7,"0")</f>
        <v>1</v>
      </c>
      <c r="E7" s="133">
        <f>COUNTIF(D7:D7,"&lt;.90")</f>
        <v>0</v>
      </c>
      <c r="F7" s="133">
        <f>COUNTIF(D7,"&gt;=1.10")</f>
        <v>0</v>
      </c>
      <c r="G7" s="133">
        <f>COUNTIF(D7,"=1.0")</f>
        <v>1</v>
      </c>
    </row>
    <row r="8" spans="1:13" x14ac:dyDescent="0.25">
      <c r="A8" s="134" t="str">
        <f>'C. Reporting Completeness Rate'!A10</f>
        <v>និទាន</v>
      </c>
      <c r="B8" s="132">
        <v>1</v>
      </c>
      <c r="C8" s="132">
        <v>2</v>
      </c>
      <c r="D8" s="141">
        <f t="shared" ref="D8:D13" si="0">IFERROR(C8/B8,"0")</f>
        <v>2</v>
      </c>
      <c r="E8" s="133">
        <f t="shared" ref="E8:E13" si="1">COUNTIF(D8:D8,"&lt;.90")</f>
        <v>0</v>
      </c>
      <c r="F8" s="133">
        <f t="shared" ref="F8:F13" si="2">COUNTIF(D8,"&gt;=1.10")</f>
        <v>1</v>
      </c>
      <c r="G8" s="133">
        <f>COUNTIF(D8,"=1.0")</f>
        <v>0</v>
      </c>
    </row>
    <row r="9" spans="1:13" x14ac:dyDescent="0.25">
      <c r="A9" s="134" t="str">
        <f>'C. Reporting Completeness Rate'!A11</f>
        <v>ស្វាយចចប</v>
      </c>
      <c r="B9" s="132">
        <v>1</v>
      </c>
      <c r="C9" s="132">
        <v>1</v>
      </c>
      <c r="D9" s="141">
        <f t="shared" si="0"/>
        <v>1</v>
      </c>
      <c r="E9" s="133">
        <f t="shared" si="1"/>
        <v>0</v>
      </c>
      <c r="F9" s="133">
        <f t="shared" si="2"/>
        <v>0</v>
      </c>
      <c r="G9" s="133">
        <f>COUNTIF(D9,"=1.0")</f>
        <v>1</v>
      </c>
      <c r="M9" s="124"/>
    </row>
    <row r="10" spans="1:13" x14ac:dyDescent="0.25">
      <c r="A10" s="134" t="str">
        <f>'C. Reporting Completeness Rate'!A12</f>
        <v>កក់ព្រះខែ</v>
      </c>
      <c r="B10" s="132">
        <v>1</v>
      </c>
      <c r="C10" s="132">
        <v>1</v>
      </c>
      <c r="D10" s="141">
        <f t="shared" si="0"/>
        <v>1</v>
      </c>
      <c r="E10" s="133">
        <f t="shared" si="1"/>
        <v>0</v>
      </c>
      <c r="F10" s="133">
        <f t="shared" si="2"/>
        <v>0</v>
      </c>
      <c r="G10" s="133">
        <f t="shared" ref="G10:G13" si="3">COUNTIF(D10,"=1.0")</f>
        <v>1</v>
      </c>
    </row>
    <row r="11" spans="1:13" x14ac:dyDescent="0.25">
      <c r="A11" s="134" t="str">
        <f>'C. Reporting Completeness Rate'!A13</f>
        <v>ពោធិ៍ចំរើន</v>
      </c>
      <c r="B11" s="132">
        <v>5</v>
      </c>
      <c r="C11" s="132">
        <v>7</v>
      </c>
      <c r="D11" s="141">
        <f t="shared" si="0"/>
        <v>1.4</v>
      </c>
      <c r="E11" s="133">
        <f>COUNTIF(D11:D11,"&lt;.90")</f>
        <v>0</v>
      </c>
      <c r="F11" s="133">
        <f t="shared" si="2"/>
        <v>1</v>
      </c>
      <c r="G11" s="133">
        <f t="shared" si="3"/>
        <v>0</v>
      </c>
    </row>
    <row r="12" spans="1:13" x14ac:dyDescent="0.25">
      <c r="A12" s="134" t="str">
        <f>'C. Reporting Completeness Rate'!A14</f>
        <v>ព្រៃញាតិ</v>
      </c>
      <c r="B12" s="132">
        <v>11</v>
      </c>
      <c r="C12" s="132">
        <v>9</v>
      </c>
      <c r="D12" s="141">
        <f t="shared" si="0"/>
        <v>0.81818181818181823</v>
      </c>
      <c r="E12" s="133">
        <f t="shared" si="1"/>
        <v>1</v>
      </c>
      <c r="F12" s="133">
        <f>COUNTIF(D12,"&gt;=1.10")</f>
        <v>0</v>
      </c>
      <c r="G12" s="133">
        <f t="shared" si="3"/>
        <v>0</v>
      </c>
    </row>
    <row r="13" spans="1:13" x14ac:dyDescent="0.25">
      <c r="A13" s="134" t="str">
        <f>'C. Reporting Completeness Rate'!A15</f>
        <v>ពោធិ៍អង្រ្កង</v>
      </c>
      <c r="B13" s="132">
        <v>1</v>
      </c>
      <c r="C13" s="132">
        <v>2</v>
      </c>
      <c r="D13" s="141">
        <f t="shared" si="0"/>
        <v>2</v>
      </c>
      <c r="E13" s="133">
        <f t="shared" si="1"/>
        <v>0</v>
      </c>
      <c r="F13" s="133">
        <f t="shared" si="2"/>
        <v>1</v>
      </c>
      <c r="G13" s="133">
        <f t="shared" si="3"/>
        <v>0</v>
      </c>
    </row>
    <row r="14" spans="1:13" x14ac:dyDescent="0.25">
      <c r="A14" s="255" t="s">
        <v>102</v>
      </c>
      <c r="B14" s="255"/>
      <c r="C14" s="255"/>
      <c r="D14" s="255"/>
      <c r="E14" s="135">
        <f>SUM(E6:E13)</f>
        <v>2</v>
      </c>
      <c r="F14" s="136"/>
      <c r="G14" s="136"/>
    </row>
    <row r="15" spans="1:13" x14ac:dyDescent="0.25">
      <c r="A15" s="255" t="s">
        <v>103</v>
      </c>
      <c r="B15" s="255"/>
      <c r="C15" s="255"/>
      <c r="D15" s="255"/>
      <c r="E15" s="255"/>
      <c r="F15" s="137">
        <f>SUM(F6:F13)</f>
        <v>3</v>
      </c>
      <c r="G15" s="66"/>
    </row>
    <row r="16" spans="1:13" x14ac:dyDescent="0.25">
      <c r="A16" s="255" t="s">
        <v>104</v>
      </c>
      <c r="B16" s="255"/>
      <c r="C16" s="255"/>
      <c r="D16" s="255"/>
      <c r="E16" s="255"/>
      <c r="F16" s="255"/>
      <c r="G16" s="138">
        <f>SUM(G6:G13)</f>
        <v>3</v>
      </c>
    </row>
    <row r="17" spans="1:7" x14ac:dyDescent="0.25">
      <c r="A17" s="139"/>
      <c r="B17" s="139"/>
      <c r="C17" s="139"/>
      <c r="D17" s="139"/>
      <c r="E17" s="139"/>
      <c r="F17" s="139"/>
      <c r="G17" s="139"/>
    </row>
    <row r="18" spans="1:7" x14ac:dyDescent="0.25">
      <c r="A18" s="302" t="s">
        <v>148</v>
      </c>
      <c r="B18" s="302"/>
      <c r="C18" s="302"/>
      <c r="D18" s="302"/>
      <c r="E18" s="302"/>
      <c r="F18" s="302"/>
      <c r="G18" s="302"/>
    </row>
    <row r="19" spans="1:7" ht="15" customHeight="1" x14ac:dyDescent="0.25">
      <c r="A19" s="301" t="s">
        <v>158</v>
      </c>
      <c r="B19" s="301"/>
      <c r="C19" s="301"/>
      <c r="D19" s="301"/>
      <c r="E19" s="301"/>
      <c r="F19" s="301"/>
      <c r="G19" s="301"/>
    </row>
    <row r="20" spans="1:7" ht="33" customHeight="1" x14ac:dyDescent="0.25">
      <c r="A20" s="301"/>
      <c r="B20" s="301"/>
      <c r="C20" s="301"/>
      <c r="D20" s="301"/>
      <c r="E20" s="301"/>
      <c r="F20" s="301"/>
      <c r="G20" s="301"/>
    </row>
  </sheetData>
  <mergeCells count="11">
    <mergeCell ref="H1:L1"/>
    <mergeCell ref="A19:G20"/>
    <mergeCell ref="A18:G18"/>
    <mergeCell ref="A1:G1"/>
    <mergeCell ref="A16:F16"/>
    <mergeCell ref="A2:G2"/>
    <mergeCell ref="A3:A4"/>
    <mergeCell ref="B3:B4"/>
    <mergeCell ref="C3:C4"/>
    <mergeCell ref="A14:D14"/>
    <mergeCell ref="A15:E15"/>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'DQR toolkit guidelines Intro '!$A$13:$A$19</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sheetPr>
  <dimension ref="A1:V20"/>
  <sheetViews>
    <sheetView zoomScale="70" zoomScaleNormal="70" workbookViewId="0">
      <selection activeCell="B7" sqref="B7"/>
    </sheetView>
  </sheetViews>
  <sheetFormatPr defaultRowHeight="15" x14ac:dyDescent="0.25"/>
  <cols>
    <col min="1" max="1" width="16.140625" customWidth="1"/>
    <col min="14" max="14" width="11.140625" customWidth="1"/>
    <col min="15" max="15" width="13" customWidth="1"/>
    <col min="16" max="16" width="13.85546875" bestFit="1" customWidth="1"/>
    <col min="17" max="17" width="15.28515625" customWidth="1"/>
    <col min="18" max="18" width="59.140625" customWidth="1"/>
  </cols>
  <sheetData>
    <row r="1" spans="1:22" ht="25.5" customHeight="1" thickBot="1" x14ac:dyDescent="0.3">
      <c r="A1" s="311" t="s">
        <v>141</v>
      </c>
      <c r="B1" s="312"/>
      <c r="C1" s="312"/>
      <c r="D1" s="312"/>
      <c r="E1" s="312"/>
      <c r="F1" s="312"/>
      <c r="G1" s="312"/>
      <c r="H1" s="312"/>
      <c r="I1" s="312"/>
      <c r="J1" s="312"/>
      <c r="K1" s="312"/>
      <c r="L1" s="312"/>
      <c r="M1" s="312"/>
      <c r="N1" s="312"/>
      <c r="O1" s="312"/>
      <c r="P1" s="312"/>
      <c r="Q1" s="313"/>
      <c r="R1" s="153" t="s">
        <v>170</v>
      </c>
      <c r="S1" s="7"/>
      <c r="T1" s="7"/>
      <c r="U1" s="7"/>
      <c r="V1" s="7"/>
    </row>
    <row r="2" spans="1:22" ht="18" customHeight="1" thickBot="1" x14ac:dyDescent="0.3">
      <c r="A2" s="314" t="s">
        <v>61</v>
      </c>
      <c r="B2" s="315"/>
      <c r="C2" s="315"/>
      <c r="D2" s="315"/>
      <c r="E2" s="315"/>
      <c r="F2" s="315"/>
      <c r="G2" s="315"/>
      <c r="H2" s="315"/>
      <c r="I2" s="315"/>
      <c r="J2" s="315"/>
      <c r="K2" s="315"/>
      <c r="L2" s="315"/>
      <c r="M2" s="315"/>
      <c r="N2" s="315"/>
      <c r="O2" s="315"/>
      <c r="P2" s="315"/>
      <c r="Q2" s="316"/>
    </row>
    <row r="3" spans="1:22" x14ac:dyDescent="0.25">
      <c r="A3" s="318" t="s">
        <v>50</v>
      </c>
      <c r="B3" s="203" t="s">
        <v>62</v>
      </c>
      <c r="C3" s="203"/>
      <c r="D3" s="203"/>
      <c r="E3" s="203"/>
      <c r="F3" s="203"/>
      <c r="G3" s="203"/>
      <c r="H3" s="203"/>
      <c r="I3" s="203"/>
      <c r="J3" s="203"/>
      <c r="K3" s="203"/>
      <c r="L3" s="203"/>
      <c r="M3" s="203"/>
      <c r="N3" s="306" t="s">
        <v>163</v>
      </c>
      <c r="O3" s="202" t="s">
        <v>162</v>
      </c>
      <c r="P3" s="146"/>
      <c r="Q3" s="317" t="s">
        <v>76</v>
      </c>
    </row>
    <row r="4" spans="1:22" ht="65.099999999999994" customHeight="1" x14ac:dyDescent="0.25">
      <c r="A4" s="319"/>
      <c r="B4" s="145">
        <v>44562</v>
      </c>
      <c r="C4" s="145">
        <v>44593</v>
      </c>
      <c r="D4" s="145">
        <v>44621</v>
      </c>
      <c r="E4" s="145">
        <v>44652</v>
      </c>
      <c r="F4" s="145">
        <v>44682</v>
      </c>
      <c r="G4" s="145">
        <v>44713</v>
      </c>
      <c r="H4" s="145">
        <v>44743</v>
      </c>
      <c r="I4" s="145">
        <v>44774</v>
      </c>
      <c r="J4" s="145">
        <v>44805</v>
      </c>
      <c r="K4" s="145">
        <v>44835</v>
      </c>
      <c r="L4" s="145">
        <v>44866</v>
      </c>
      <c r="M4" s="145">
        <v>44896</v>
      </c>
      <c r="N4" s="307"/>
      <c r="O4" s="202"/>
      <c r="P4" s="147" t="s">
        <v>164</v>
      </c>
      <c r="Q4" s="317"/>
    </row>
    <row r="5" spans="1:22" x14ac:dyDescent="0.25">
      <c r="A5" s="155"/>
      <c r="B5" s="13" t="s">
        <v>15</v>
      </c>
      <c r="C5" s="13" t="s">
        <v>16</v>
      </c>
      <c r="D5" s="13" t="s">
        <v>17</v>
      </c>
      <c r="E5" s="13" t="s">
        <v>18</v>
      </c>
      <c r="F5" s="13" t="s">
        <v>19</v>
      </c>
      <c r="G5" s="13" t="s">
        <v>20</v>
      </c>
      <c r="H5" s="13" t="s">
        <v>21</v>
      </c>
      <c r="I5" s="13" t="s">
        <v>22</v>
      </c>
      <c r="J5" s="13" t="s">
        <v>23</v>
      </c>
      <c r="K5" s="13" t="s">
        <v>24</v>
      </c>
      <c r="L5" s="13" t="s">
        <v>25</v>
      </c>
      <c r="M5" s="13" t="s">
        <v>26</v>
      </c>
      <c r="N5" s="13" t="s">
        <v>27</v>
      </c>
      <c r="O5" s="13" t="s">
        <v>28</v>
      </c>
      <c r="P5" s="144">
        <v>0</v>
      </c>
      <c r="Q5" s="156" t="s">
        <v>30</v>
      </c>
    </row>
    <row r="6" spans="1:22" x14ac:dyDescent="0.25">
      <c r="A6" s="157" t="str">
        <f>'D. Verificat of Data Accuracy'!A6</f>
        <v>វាលអង្គពពេល</v>
      </c>
      <c r="B6" s="91">
        <v>3</v>
      </c>
      <c r="C6" s="91">
        <v>4</v>
      </c>
      <c r="D6" s="91">
        <v>3</v>
      </c>
      <c r="E6" s="91">
        <v>3</v>
      </c>
      <c r="F6" s="91">
        <v>1</v>
      </c>
      <c r="G6" s="91">
        <v>1</v>
      </c>
      <c r="H6" s="91">
        <v>1</v>
      </c>
      <c r="I6" s="91">
        <v>2</v>
      </c>
      <c r="J6" s="91">
        <v>2</v>
      </c>
      <c r="K6" s="91">
        <v>2</v>
      </c>
      <c r="L6" s="91">
        <v>1</v>
      </c>
      <c r="M6" s="91">
        <v>1</v>
      </c>
      <c r="N6" s="142">
        <v>2</v>
      </c>
      <c r="O6" s="14">
        <f>SUM(B6:M6)/12</f>
        <v>2</v>
      </c>
      <c r="P6" s="143">
        <f>N6/O6</f>
        <v>1</v>
      </c>
      <c r="Q6" s="158">
        <f>(P6-P14/P14)</f>
        <v>0</v>
      </c>
      <c r="S6" s="125"/>
    </row>
    <row r="7" spans="1:22" x14ac:dyDescent="0.25">
      <c r="A7" s="157" t="str">
        <f>'D. Verificat of Data Accuracy'!A7</f>
        <v>ពោធិ៍មាស</v>
      </c>
      <c r="B7" s="91">
        <v>1</v>
      </c>
      <c r="C7" s="91">
        <v>0</v>
      </c>
      <c r="D7" s="91">
        <v>1</v>
      </c>
      <c r="E7" s="91">
        <v>1</v>
      </c>
      <c r="F7" s="91">
        <v>0</v>
      </c>
      <c r="G7" s="91">
        <v>1</v>
      </c>
      <c r="H7" s="91">
        <v>2</v>
      </c>
      <c r="I7" s="91">
        <v>1</v>
      </c>
      <c r="J7" s="91">
        <v>1</v>
      </c>
      <c r="K7" s="91">
        <v>1</v>
      </c>
      <c r="L7" s="91">
        <v>4</v>
      </c>
      <c r="M7" s="91">
        <v>2</v>
      </c>
      <c r="N7" s="142">
        <v>2</v>
      </c>
      <c r="O7" s="14">
        <f t="shared" ref="O7:O13" si="0">SUM(B7:M7)/12</f>
        <v>1.25</v>
      </c>
      <c r="P7" s="143">
        <f t="shared" ref="P7:P13" si="1">N7/O7</f>
        <v>1.6</v>
      </c>
      <c r="Q7" s="158">
        <f>(P7-P14/P14)*100</f>
        <v>60.000000000000007</v>
      </c>
      <c r="S7" s="148"/>
      <c r="T7" s="130"/>
      <c r="U7" s="150"/>
    </row>
    <row r="8" spans="1:22" x14ac:dyDescent="0.25">
      <c r="A8" s="157" t="str">
        <f>'D. Verificat of Data Accuracy'!A8</f>
        <v>និទាន</v>
      </c>
      <c r="B8" s="91">
        <v>2</v>
      </c>
      <c r="C8" s="91">
        <v>0</v>
      </c>
      <c r="D8" s="91">
        <v>1</v>
      </c>
      <c r="E8" s="91">
        <v>3</v>
      </c>
      <c r="F8" s="91">
        <v>1</v>
      </c>
      <c r="G8" s="91">
        <v>0</v>
      </c>
      <c r="H8" s="91">
        <v>1</v>
      </c>
      <c r="I8" s="91">
        <v>2</v>
      </c>
      <c r="J8" s="91">
        <v>1</v>
      </c>
      <c r="K8" s="91">
        <v>1</v>
      </c>
      <c r="L8" s="91">
        <v>5</v>
      </c>
      <c r="M8" s="91">
        <v>3</v>
      </c>
      <c r="N8" s="142">
        <v>2</v>
      </c>
      <c r="O8" s="14">
        <f t="shared" si="0"/>
        <v>1.6666666666666667</v>
      </c>
      <c r="P8" s="143">
        <f t="shared" si="1"/>
        <v>1.2</v>
      </c>
      <c r="Q8" s="158">
        <f>(P8-P14/P14)*100</f>
        <v>19.999999999999996</v>
      </c>
    </row>
    <row r="9" spans="1:22" x14ac:dyDescent="0.25">
      <c r="A9" s="157" t="str">
        <f>'D. Verificat of Data Accuracy'!A9</f>
        <v>ស្វាយចចប</v>
      </c>
      <c r="B9" s="91">
        <v>1</v>
      </c>
      <c r="C9" s="91">
        <v>1</v>
      </c>
      <c r="D9" s="91">
        <v>1</v>
      </c>
      <c r="E9" s="91">
        <v>2</v>
      </c>
      <c r="F9" s="91">
        <v>1</v>
      </c>
      <c r="G9" s="91">
        <v>1</v>
      </c>
      <c r="H9" s="91">
        <v>0</v>
      </c>
      <c r="I9" s="91">
        <v>1</v>
      </c>
      <c r="J9" s="91">
        <v>0</v>
      </c>
      <c r="K9" s="91">
        <v>1</v>
      </c>
      <c r="L9" s="91">
        <v>6</v>
      </c>
      <c r="M9" s="91">
        <v>4</v>
      </c>
      <c r="N9" s="142">
        <v>2</v>
      </c>
      <c r="O9" s="14">
        <f t="shared" si="0"/>
        <v>1.5833333333333333</v>
      </c>
      <c r="P9" s="143">
        <f t="shared" si="1"/>
        <v>1.2631578947368423</v>
      </c>
      <c r="Q9" s="158">
        <f>(P9-P14/P14)*100</f>
        <v>26.315789473684227</v>
      </c>
    </row>
    <row r="10" spans="1:22" x14ac:dyDescent="0.25">
      <c r="A10" s="157" t="s">
        <v>89</v>
      </c>
      <c r="B10" s="91">
        <v>2</v>
      </c>
      <c r="C10" s="91">
        <v>0</v>
      </c>
      <c r="D10" s="91">
        <v>0</v>
      </c>
      <c r="E10" s="91">
        <v>1</v>
      </c>
      <c r="F10" s="91">
        <v>1</v>
      </c>
      <c r="G10" s="91">
        <v>0</v>
      </c>
      <c r="H10" s="91">
        <v>2</v>
      </c>
      <c r="I10" s="91">
        <v>1</v>
      </c>
      <c r="J10" s="91">
        <v>2</v>
      </c>
      <c r="K10" s="91">
        <v>1</v>
      </c>
      <c r="L10" s="91">
        <v>7</v>
      </c>
      <c r="M10" s="91">
        <v>5</v>
      </c>
      <c r="N10" s="142">
        <v>2</v>
      </c>
      <c r="O10" s="14">
        <f t="shared" si="0"/>
        <v>1.8333333333333333</v>
      </c>
      <c r="P10" s="143">
        <f t="shared" si="1"/>
        <v>1.0909090909090911</v>
      </c>
      <c r="Q10" s="158">
        <f>(P10-P14/P14)*100</f>
        <v>9.0909090909091042</v>
      </c>
    </row>
    <row r="11" spans="1:22" x14ac:dyDescent="0.25">
      <c r="A11" s="157" t="str">
        <f>'D. Verificat of Data Accuracy'!A11</f>
        <v>ពោធិ៍ចំរើន</v>
      </c>
      <c r="B11" s="91">
        <v>4</v>
      </c>
      <c r="C11" s="91">
        <v>4</v>
      </c>
      <c r="D11" s="91">
        <v>2</v>
      </c>
      <c r="E11" s="91">
        <v>2</v>
      </c>
      <c r="F11" s="91">
        <v>3</v>
      </c>
      <c r="G11" s="91">
        <v>3</v>
      </c>
      <c r="H11" s="91">
        <v>2</v>
      </c>
      <c r="I11" s="91">
        <v>4</v>
      </c>
      <c r="J11" s="91">
        <v>2</v>
      </c>
      <c r="K11" s="91">
        <v>1</v>
      </c>
      <c r="L11" s="91">
        <v>3</v>
      </c>
      <c r="M11" s="91">
        <v>6</v>
      </c>
      <c r="N11" s="142">
        <v>2</v>
      </c>
      <c r="O11" s="14">
        <f t="shared" si="0"/>
        <v>3</v>
      </c>
      <c r="P11" s="143">
        <f t="shared" si="1"/>
        <v>0.66666666666666663</v>
      </c>
      <c r="Q11" s="158">
        <f>(P11-P14/P14)*100</f>
        <v>-33.333333333333336</v>
      </c>
    </row>
    <row r="12" spans="1:22" x14ac:dyDescent="0.25">
      <c r="A12" s="157" t="str">
        <f>'D. Verificat of Data Accuracy'!A12</f>
        <v>ព្រៃញាតិ</v>
      </c>
      <c r="B12" s="91">
        <v>3</v>
      </c>
      <c r="C12" s="91">
        <v>2</v>
      </c>
      <c r="D12" s="91">
        <v>2</v>
      </c>
      <c r="E12" s="91">
        <v>3</v>
      </c>
      <c r="F12" s="91">
        <v>3</v>
      </c>
      <c r="G12" s="91">
        <v>3</v>
      </c>
      <c r="H12" s="91">
        <v>2</v>
      </c>
      <c r="I12" s="91">
        <v>2</v>
      </c>
      <c r="J12" s="91">
        <v>4</v>
      </c>
      <c r="K12" s="91">
        <v>1</v>
      </c>
      <c r="L12" s="91">
        <v>4</v>
      </c>
      <c r="M12" s="91">
        <v>7</v>
      </c>
      <c r="N12" s="142">
        <v>2</v>
      </c>
      <c r="O12" s="14">
        <f t="shared" si="0"/>
        <v>3</v>
      </c>
      <c r="P12" s="143">
        <f t="shared" si="1"/>
        <v>0.66666666666666663</v>
      </c>
      <c r="Q12" s="158">
        <f>(P12-P14/P14)*100</f>
        <v>-33.333333333333336</v>
      </c>
      <c r="S12" s="149"/>
    </row>
    <row r="13" spans="1:22" x14ac:dyDescent="0.25">
      <c r="A13" s="157" t="str">
        <f>'D. Verificat of Data Accuracy'!A13</f>
        <v>ពោធិ៍អង្រ្កង</v>
      </c>
      <c r="B13" s="91">
        <v>2</v>
      </c>
      <c r="C13" s="91">
        <v>2</v>
      </c>
      <c r="D13" s="91">
        <v>0</v>
      </c>
      <c r="E13" s="91">
        <v>0</v>
      </c>
      <c r="F13" s="91">
        <v>0</v>
      </c>
      <c r="G13" s="91">
        <v>2</v>
      </c>
      <c r="H13" s="91">
        <v>1</v>
      </c>
      <c r="I13" s="91">
        <v>2</v>
      </c>
      <c r="J13" s="91">
        <v>0</v>
      </c>
      <c r="K13" s="91">
        <v>1</v>
      </c>
      <c r="L13" s="91">
        <v>3</v>
      </c>
      <c r="M13" s="91">
        <v>3</v>
      </c>
      <c r="N13" s="142">
        <v>2</v>
      </c>
      <c r="O13" s="14">
        <f t="shared" si="0"/>
        <v>1.3333333333333333</v>
      </c>
      <c r="P13" s="143">
        <f t="shared" si="1"/>
        <v>1.5</v>
      </c>
      <c r="Q13" s="158">
        <f>(P13-P14/P14)*100</f>
        <v>50</v>
      </c>
    </row>
    <row r="14" spans="1:22" x14ac:dyDescent="0.25">
      <c r="A14" s="159" t="s">
        <v>43</v>
      </c>
      <c r="B14" s="13">
        <f t="shared" ref="B14:O14" si="2">SUM(B6:B13)</f>
        <v>18</v>
      </c>
      <c r="C14" s="13">
        <f t="shared" si="2"/>
        <v>13</v>
      </c>
      <c r="D14" s="13">
        <f t="shared" si="2"/>
        <v>10</v>
      </c>
      <c r="E14" s="13">
        <f t="shared" si="2"/>
        <v>15</v>
      </c>
      <c r="F14" s="14">
        <f t="shared" si="2"/>
        <v>10</v>
      </c>
      <c r="G14" s="14">
        <f t="shared" si="2"/>
        <v>11</v>
      </c>
      <c r="H14" s="14">
        <f t="shared" si="2"/>
        <v>11</v>
      </c>
      <c r="I14" s="14">
        <f t="shared" si="2"/>
        <v>15</v>
      </c>
      <c r="J14" s="14">
        <f t="shared" si="2"/>
        <v>12</v>
      </c>
      <c r="K14" s="14">
        <f t="shared" si="2"/>
        <v>9</v>
      </c>
      <c r="L14" s="14">
        <f t="shared" si="2"/>
        <v>33</v>
      </c>
      <c r="M14" s="14">
        <f t="shared" si="2"/>
        <v>31</v>
      </c>
      <c r="N14" s="13">
        <f t="shared" si="2"/>
        <v>16</v>
      </c>
      <c r="O14" s="14">
        <f t="shared" si="2"/>
        <v>15.666666666666668</v>
      </c>
      <c r="P14" s="143">
        <f>N14/O14</f>
        <v>1.0212765957446808</v>
      </c>
      <c r="Q14" s="160"/>
    </row>
    <row r="15" spans="1:22" x14ac:dyDescent="0.25">
      <c r="A15" s="321"/>
      <c r="B15" s="177"/>
      <c r="C15" s="177"/>
      <c r="D15" s="177"/>
      <c r="E15" s="177"/>
      <c r="F15" s="177"/>
      <c r="G15" s="177"/>
      <c r="H15" s="177"/>
      <c r="I15" s="177"/>
      <c r="J15" s="177"/>
      <c r="K15" s="177"/>
      <c r="L15" s="177"/>
      <c r="M15" s="177"/>
      <c r="N15" s="177"/>
      <c r="O15" s="177"/>
      <c r="P15" s="17" t="s">
        <v>46</v>
      </c>
      <c r="Q15" s="161" t="s">
        <v>47</v>
      </c>
    </row>
    <row r="16" spans="1:22" x14ac:dyDescent="0.25">
      <c r="A16" s="310" t="s">
        <v>169</v>
      </c>
      <c r="B16" s="184"/>
      <c r="C16" s="184"/>
      <c r="D16" s="184"/>
      <c r="E16" s="184"/>
      <c r="F16" s="184"/>
      <c r="G16" s="184"/>
      <c r="H16" s="184"/>
      <c r="I16" s="184"/>
      <c r="J16" s="184"/>
      <c r="K16" s="184"/>
      <c r="L16" s="184"/>
      <c r="M16" s="184"/>
      <c r="N16" s="184"/>
      <c r="O16" s="185"/>
      <c r="P16" s="17">
        <f>COUNTA(P6:P13)</f>
        <v>8</v>
      </c>
      <c r="Q16" s="161"/>
    </row>
    <row r="17" spans="1:17" x14ac:dyDescent="0.25">
      <c r="A17" s="322" t="s">
        <v>167</v>
      </c>
      <c r="B17" s="323"/>
      <c r="C17" s="323"/>
      <c r="D17" s="323"/>
      <c r="E17" s="323"/>
      <c r="F17" s="323"/>
      <c r="G17" s="323"/>
      <c r="H17" s="323"/>
      <c r="I17" s="323"/>
      <c r="J17" s="323"/>
      <c r="K17" s="323"/>
      <c r="L17" s="323"/>
      <c r="M17" s="323"/>
      <c r="N17" s="323"/>
      <c r="O17" s="323"/>
      <c r="P17" s="14">
        <f>COUNTIF(Q6:Q13,"&gt;=33")+COUNTIF(Q6:Q13,"&lt;=-33")</f>
        <v>4</v>
      </c>
      <c r="Q17" s="162">
        <f>P17/P19*100</f>
        <v>50</v>
      </c>
    </row>
    <row r="18" spans="1:17" x14ac:dyDescent="0.25">
      <c r="A18" s="324" t="s">
        <v>168</v>
      </c>
      <c r="B18" s="325"/>
      <c r="C18" s="325"/>
      <c r="D18" s="325"/>
      <c r="E18" s="325"/>
      <c r="F18" s="325"/>
      <c r="G18" s="325"/>
      <c r="H18" s="325"/>
      <c r="I18" s="325"/>
      <c r="J18" s="325"/>
      <c r="K18" s="325"/>
      <c r="L18" s="325"/>
      <c r="M18" s="325"/>
      <c r="N18" s="325"/>
      <c r="O18" s="325"/>
      <c r="P18" s="14">
        <f>P16-P17</f>
        <v>4</v>
      </c>
      <c r="Q18" s="163">
        <f>P18/P19*100</f>
        <v>50</v>
      </c>
    </row>
    <row r="19" spans="1:17" ht="15.75" thickBot="1" x14ac:dyDescent="0.3">
      <c r="A19" s="320" t="s">
        <v>174</v>
      </c>
      <c r="B19" s="175"/>
      <c r="C19" s="175"/>
      <c r="D19" s="175"/>
      <c r="E19" s="175"/>
      <c r="F19" s="175"/>
      <c r="G19" s="175"/>
      <c r="H19" s="175"/>
      <c r="I19" s="175"/>
      <c r="J19" s="175"/>
      <c r="K19" s="175"/>
      <c r="L19" s="175"/>
      <c r="M19" s="175"/>
      <c r="N19" s="175"/>
      <c r="O19" s="175"/>
      <c r="P19" s="79">
        <f>SUM(P17:P18)</f>
        <v>8</v>
      </c>
      <c r="Q19" s="164"/>
    </row>
    <row r="20" spans="1:17" ht="15" customHeight="1" thickBot="1" x14ac:dyDescent="0.3">
      <c r="A20" s="308" t="s">
        <v>149</v>
      </c>
      <c r="B20" s="309"/>
      <c r="C20" s="309"/>
      <c r="D20" s="309"/>
      <c r="E20" s="309"/>
      <c r="F20" s="309"/>
      <c r="G20" s="309"/>
      <c r="H20" s="309"/>
      <c r="I20" s="309"/>
      <c r="J20" s="309"/>
      <c r="K20" s="309"/>
      <c r="L20" s="309"/>
      <c r="M20" s="309"/>
      <c r="N20" s="309"/>
      <c r="O20" s="309"/>
      <c r="P20" s="309"/>
      <c r="Q20" s="258"/>
    </row>
  </sheetData>
  <mergeCells count="13">
    <mergeCell ref="N3:N4"/>
    <mergeCell ref="A20:Q20"/>
    <mergeCell ref="A16:O16"/>
    <mergeCell ref="A1:Q1"/>
    <mergeCell ref="A2:Q2"/>
    <mergeCell ref="B3:M3"/>
    <mergeCell ref="O3:O4"/>
    <mergeCell ref="Q3:Q4"/>
    <mergeCell ref="A3:A4"/>
    <mergeCell ref="A19:O19"/>
    <mergeCell ref="A15:O15"/>
    <mergeCell ref="A17:O17"/>
    <mergeCell ref="A18:O18"/>
  </mergeCells>
  <phoneticPr fontId="18" type="noConversion"/>
  <conditionalFormatting sqref="Q6:Q13">
    <cfRule type="cellIs" dxfId="2" priority="1" operator="between">
      <formula>33</formula>
      <formula>0</formula>
    </cfRule>
    <cfRule type="cellIs" dxfId="1" priority="2" operator="lessThanOrEqual">
      <formula>-33</formula>
    </cfRule>
    <cfRule type="cellIs" dxfId="0" priority="3" operator="greaterThanOrEqual">
      <formula>33</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'DQR toolkit guidelines Intro '!$A$13:$A$19</xm:f>
          </x14:formula1>
          <xm:sqref>A1:Q1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tabColor theme="8"/>
  </sheetPr>
  <dimension ref="A1:AD60"/>
  <sheetViews>
    <sheetView zoomScale="41" zoomScaleNormal="41" workbookViewId="0">
      <selection activeCell="AU37" sqref="AU37"/>
    </sheetView>
  </sheetViews>
  <sheetFormatPr defaultRowHeight="15" x14ac:dyDescent="0.25"/>
  <cols>
    <col min="1" max="1" width="5.28515625" customWidth="1"/>
    <col min="2" max="2" width="0.140625" customWidth="1"/>
    <col min="21" max="21" width="3.140625" customWidth="1"/>
    <col min="25" max="30" width="8.7109375" style="62"/>
  </cols>
  <sheetData>
    <row r="1" spans="1:26" ht="27" thickBot="1" x14ac:dyDescent="0.3">
      <c r="A1" s="60"/>
      <c r="B1" s="327" t="s">
        <v>83</v>
      </c>
      <c r="C1" s="328"/>
      <c r="D1" s="328"/>
      <c r="E1" s="328"/>
      <c r="F1" s="328"/>
      <c r="G1" s="328"/>
      <c r="H1" s="328"/>
      <c r="I1" s="328"/>
      <c r="J1" s="328"/>
      <c r="K1" s="328"/>
      <c r="L1" s="328"/>
      <c r="M1" s="328"/>
      <c r="N1" s="328"/>
      <c r="O1" s="328"/>
      <c r="P1" s="328"/>
      <c r="Q1" s="328"/>
      <c r="R1" s="328"/>
      <c r="S1" s="328"/>
      <c r="T1" s="328"/>
      <c r="U1" s="329"/>
      <c r="V1" s="126"/>
      <c r="W1" s="126"/>
      <c r="X1" s="126"/>
    </row>
    <row r="2" spans="1:26" ht="20.100000000000001" customHeight="1" thickBot="1" x14ac:dyDescent="0.3">
      <c r="A2" s="60"/>
      <c r="C2" s="330" t="s">
        <v>140</v>
      </c>
      <c r="D2" s="331"/>
      <c r="E2" s="331"/>
      <c r="F2" s="331"/>
      <c r="G2" s="331"/>
      <c r="H2" s="331"/>
      <c r="I2" s="331"/>
      <c r="J2" s="331"/>
      <c r="K2" s="331"/>
      <c r="L2" s="331"/>
      <c r="M2" s="331"/>
      <c r="N2" s="331"/>
      <c r="O2" s="331"/>
      <c r="P2" s="331"/>
      <c r="Q2" s="331"/>
      <c r="R2" s="331"/>
      <c r="S2" s="331"/>
      <c r="T2" s="331"/>
      <c r="U2" s="332"/>
      <c r="V2" s="126"/>
      <c r="W2" s="126"/>
      <c r="X2" s="126"/>
      <c r="Y2" s="126"/>
      <c r="Z2" s="126"/>
    </row>
    <row r="3" spans="1:26" ht="26.25" x14ac:dyDescent="0.25">
      <c r="A3" s="61"/>
      <c r="B3" s="326"/>
      <c r="C3" s="326"/>
      <c r="D3" s="326"/>
      <c r="E3" s="326"/>
      <c r="F3" s="326"/>
      <c r="G3" s="326"/>
      <c r="H3" s="326"/>
      <c r="I3" s="326"/>
      <c r="J3" s="326"/>
      <c r="K3" s="326"/>
      <c r="L3" s="326"/>
      <c r="M3" s="326"/>
      <c r="N3" s="326"/>
      <c r="O3" s="326"/>
      <c r="P3" s="326"/>
      <c r="Q3" s="326"/>
      <c r="R3" s="326"/>
      <c r="S3" s="326"/>
      <c r="T3" s="326"/>
      <c r="U3" s="326"/>
      <c r="V3" s="126"/>
      <c r="W3" s="126"/>
      <c r="X3" s="126"/>
    </row>
    <row r="4" spans="1:26" ht="26.25" x14ac:dyDescent="0.25">
      <c r="A4" s="61"/>
      <c r="B4" s="326"/>
      <c r="C4" s="326"/>
      <c r="D4" s="326"/>
      <c r="E4" s="326"/>
      <c r="F4" s="326"/>
      <c r="G4" s="326"/>
      <c r="H4" s="326"/>
      <c r="I4" s="326"/>
      <c r="J4" s="326"/>
      <c r="K4" s="326"/>
      <c r="L4" s="326"/>
      <c r="M4" s="326"/>
      <c r="N4" s="326"/>
      <c r="O4" s="326"/>
      <c r="P4" s="326"/>
      <c r="Q4" s="326"/>
      <c r="R4" s="326"/>
      <c r="S4" s="326"/>
      <c r="T4" s="326"/>
      <c r="U4" s="326"/>
      <c r="V4" s="60"/>
      <c r="W4" s="126"/>
      <c r="X4" s="60"/>
    </row>
    <row r="5" spans="1:26" ht="15.75" x14ac:dyDescent="0.25">
      <c r="A5" s="61"/>
      <c r="B5" s="326"/>
      <c r="C5" s="326"/>
      <c r="D5" s="326"/>
      <c r="E5" s="326"/>
      <c r="F5" s="326"/>
      <c r="G5" s="326"/>
      <c r="H5" s="326"/>
      <c r="I5" s="326"/>
      <c r="J5" s="326"/>
      <c r="K5" s="326"/>
      <c r="L5" s="326"/>
      <c r="M5" s="326"/>
      <c r="N5" s="326"/>
      <c r="O5" s="326"/>
      <c r="P5" s="326"/>
      <c r="Q5" s="326"/>
      <c r="R5" s="326"/>
      <c r="S5" s="326"/>
      <c r="T5" s="326"/>
      <c r="U5" s="326"/>
      <c r="V5" s="60"/>
      <c r="W5" s="60"/>
      <c r="X5" s="60"/>
    </row>
    <row r="6" spans="1:26" ht="15.75" x14ac:dyDescent="0.25">
      <c r="A6" s="61"/>
      <c r="B6" s="326"/>
      <c r="C6" s="326"/>
      <c r="D6" s="326"/>
      <c r="E6" s="326"/>
      <c r="F6" s="326"/>
      <c r="G6" s="326"/>
      <c r="H6" s="326"/>
      <c r="I6" s="326"/>
      <c r="J6" s="326"/>
      <c r="K6" s="326"/>
      <c r="L6" s="326"/>
      <c r="M6" s="326"/>
      <c r="N6" s="326"/>
      <c r="O6" s="326"/>
      <c r="P6" s="326"/>
      <c r="Q6" s="326"/>
      <c r="R6" s="326"/>
      <c r="S6" s="326"/>
      <c r="T6" s="326"/>
      <c r="U6" s="326"/>
      <c r="V6" s="60"/>
      <c r="W6" s="60"/>
      <c r="X6" s="60"/>
    </row>
    <row r="7" spans="1:26" ht="15.75" x14ac:dyDescent="0.25">
      <c r="A7" s="61"/>
      <c r="B7" s="326"/>
      <c r="C7" s="326"/>
      <c r="D7" s="326"/>
      <c r="E7" s="326"/>
      <c r="F7" s="326"/>
      <c r="G7" s="326"/>
      <c r="H7" s="326"/>
      <c r="I7" s="326"/>
      <c r="J7" s="326"/>
      <c r="K7" s="326"/>
      <c r="L7" s="326"/>
      <c r="M7" s="326"/>
      <c r="N7" s="326"/>
      <c r="O7" s="326"/>
      <c r="P7" s="326"/>
      <c r="Q7" s="326"/>
      <c r="R7" s="326"/>
      <c r="S7" s="326"/>
      <c r="T7" s="326"/>
      <c r="U7" s="326"/>
      <c r="V7" s="60"/>
      <c r="W7" s="60"/>
      <c r="X7" s="60"/>
    </row>
    <row r="8" spans="1:26" ht="15.75" x14ac:dyDescent="0.25">
      <c r="A8" s="61"/>
      <c r="B8" s="326"/>
      <c r="C8" s="326"/>
      <c r="D8" s="326"/>
      <c r="E8" s="326"/>
      <c r="F8" s="326"/>
      <c r="G8" s="326"/>
      <c r="H8" s="326"/>
      <c r="I8" s="326"/>
      <c r="J8" s="326"/>
      <c r="K8" s="326"/>
      <c r="L8" s="326"/>
      <c r="M8" s="326"/>
      <c r="N8" s="326"/>
      <c r="O8" s="326"/>
      <c r="P8" s="326"/>
      <c r="Q8" s="326"/>
      <c r="R8" s="326"/>
      <c r="S8" s="326"/>
      <c r="T8" s="326"/>
      <c r="U8" s="326"/>
      <c r="V8" s="60"/>
      <c r="W8" s="60"/>
      <c r="X8" s="60"/>
    </row>
    <row r="9" spans="1:26" ht="15.75" x14ac:dyDescent="0.25">
      <c r="A9" s="61"/>
      <c r="B9" s="326"/>
      <c r="C9" s="326"/>
      <c r="D9" s="326"/>
      <c r="E9" s="326"/>
      <c r="F9" s="326"/>
      <c r="G9" s="326"/>
      <c r="H9" s="326"/>
      <c r="I9" s="326"/>
      <c r="J9" s="326"/>
      <c r="K9" s="326"/>
      <c r="L9" s="326"/>
      <c r="M9" s="326"/>
      <c r="N9" s="326"/>
      <c r="O9" s="326"/>
      <c r="P9" s="326"/>
      <c r="Q9" s="326"/>
      <c r="R9" s="326"/>
      <c r="S9" s="326"/>
      <c r="T9" s="326"/>
      <c r="U9" s="326"/>
      <c r="V9" s="60"/>
      <c r="W9" s="60"/>
      <c r="X9" s="60"/>
    </row>
    <row r="10" spans="1:26" ht="15.75" x14ac:dyDescent="0.25">
      <c r="A10" s="61"/>
      <c r="B10" s="326"/>
      <c r="C10" s="326"/>
      <c r="D10" s="326"/>
      <c r="E10" s="326"/>
      <c r="F10" s="326"/>
      <c r="G10" s="326"/>
      <c r="H10" s="326"/>
      <c r="I10" s="326"/>
      <c r="J10" s="326"/>
      <c r="K10" s="326"/>
      <c r="L10" s="326"/>
      <c r="M10" s="326"/>
      <c r="N10" s="326"/>
      <c r="O10" s="326"/>
      <c r="P10" s="326"/>
      <c r="Q10" s="326"/>
      <c r="R10" s="326"/>
      <c r="S10" s="326"/>
      <c r="T10" s="326"/>
      <c r="U10" s="326"/>
      <c r="V10" s="60"/>
      <c r="W10" s="60"/>
      <c r="X10" s="60"/>
    </row>
    <row r="11" spans="1:26" ht="15.75" x14ac:dyDescent="0.25">
      <c r="A11" s="61"/>
      <c r="B11" s="326"/>
      <c r="C11" s="326"/>
      <c r="D11" s="326"/>
      <c r="E11" s="326"/>
      <c r="F11" s="326"/>
      <c r="G11" s="326"/>
      <c r="H11" s="326"/>
      <c r="I11" s="326"/>
      <c r="J11" s="326"/>
      <c r="K11" s="326"/>
      <c r="L11" s="326"/>
      <c r="M11" s="326"/>
      <c r="N11" s="326"/>
      <c r="O11" s="326"/>
      <c r="P11" s="326"/>
      <c r="Q11" s="326"/>
      <c r="R11" s="326"/>
      <c r="S11" s="326"/>
      <c r="T11" s="326"/>
      <c r="U11" s="326"/>
      <c r="V11" s="60"/>
      <c r="W11" s="60"/>
      <c r="X11" s="60"/>
    </row>
    <row r="12" spans="1:26" ht="15.75" x14ac:dyDescent="0.25">
      <c r="A12" s="61"/>
      <c r="B12" s="326"/>
      <c r="C12" s="326"/>
      <c r="D12" s="326"/>
      <c r="E12" s="326"/>
      <c r="F12" s="326"/>
      <c r="G12" s="326"/>
      <c r="H12" s="326"/>
      <c r="I12" s="326"/>
      <c r="J12" s="326"/>
      <c r="K12" s="326"/>
      <c r="L12" s="326"/>
      <c r="M12" s="326"/>
      <c r="N12" s="326"/>
      <c r="O12" s="326"/>
      <c r="P12" s="326"/>
      <c r="Q12" s="326"/>
      <c r="R12" s="326"/>
      <c r="S12" s="326"/>
      <c r="T12" s="326"/>
      <c r="U12" s="326"/>
      <c r="V12" s="60"/>
      <c r="W12" s="60"/>
      <c r="X12" s="60"/>
    </row>
    <row r="13" spans="1:26" ht="15.75" x14ac:dyDescent="0.25">
      <c r="A13" s="61"/>
      <c r="B13" s="326"/>
      <c r="C13" s="326"/>
      <c r="D13" s="326"/>
      <c r="E13" s="326"/>
      <c r="F13" s="326"/>
      <c r="G13" s="326"/>
      <c r="H13" s="326"/>
      <c r="I13" s="326"/>
      <c r="J13" s="326"/>
      <c r="K13" s="326"/>
      <c r="L13" s="326"/>
      <c r="M13" s="326"/>
      <c r="N13" s="326"/>
      <c r="O13" s="326"/>
      <c r="P13" s="326"/>
      <c r="Q13" s="326"/>
      <c r="R13" s="326"/>
      <c r="S13" s="326"/>
      <c r="T13" s="326"/>
      <c r="U13" s="326"/>
      <c r="V13" s="60"/>
      <c r="W13" s="60"/>
      <c r="X13" s="60"/>
    </row>
    <row r="14" spans="1:26" ht="15.75" x14ac:dyDescent="0.25">
      <c r="A14" s="61"/>
      <c r="B14" s="326"/>
      <c r="C14" s="326"/>
      <c r="D14" s="326"/>
      <c r="E14" s="326"/>
      <c r="F14" s="326"/>
      <c r="G14" s="326"/>
      <c r="H14" s="326"/>
      <c r="I14" s="326"/>
      <c r="J14" s="326"/>
      <c r="K14" s="326"/>
      <c r="L14" s="326"/>
      <c r="M14" s="326"/>
      <c r="N14" s="326"/>
      <c r="O14" s="326"/>
      <c r="P14" s="326"/>
      <c r="Q14" s="326"/>
      <c r="R14" s="326"/>
      <c r="S14" s="326"/>
      <c r="T14" s="326"/>
      <c r="U14" s="326"/>
      <c r="V14" s="60"/>
      <c r="W14" s="60"/>
      <c r="X14" s="60"/>
    </row>
    <row r="15" spans="1:26" ht="15.75" x14ac:dyDescent="0.25">
      <c r="A15" s="61"/>
      <c r="B15" s="326"/>
      <c r="C15" s="326"/>
      <c r="D15" s="326"/>
      <c r="E15" s="326"/>
      <c r="F15" s="326"/>
      <c r="G15" s="326"/>
      <c r="H15" s="326"/>
      <c r="I15" s="326"/>
      <c r="J15" s="326"/>
      <c r="K15" s="326"/>
      <c r="L15" s="326"/>
      <c r="M15" s="326"/>
      <c r="N15" s="326"/>
      <c r="O15" s="326"/>
      <c r="P15" s="326"/>
      <c r="Q15" s="326"/>
      <c r="R15" s="326"/>
      <c r="S15" s="326"/>
      <c r="T15" s="326"/>
      <c r="U15" s="326"/>
      <c r="V15" s="60"/>
      <c r="W15" s="60"/>
      <c r="X15" s="60"/>
    </row>
    <row r="16" spans="1:26" ht="15.75" x14ac:dyDescent="0.25">
      <c r="A16" s="61"/>
      <c r="B16" s="326"/>
      <c r="C16" s="326"/>
      <c r="D16" s="326"/>
      <c r="E16" s="326"/>
      <c r="F16" s="326"/>
      <c r="G16" s="326"/>
      <c r="H16" s="326"/>
      <c r="I16" s="326"/>
      <c r="J16" s="326"/>
      <c r="K16" s="326"/>
      <c r="L16" s="326"/>
      <c r="M16" s="326"/>
      <c r="N16" s="326"/>
      <c r="O16" s="326"/>
      <c r="P16" s="326"/>
      <c r="Q16" s="326"/>
      <c r="R16" s="326"/>
      <c r="S16" s="326"/>
      <c r="T16" s="326"/>
      <c r="U16" s="326"/>
      <c r="V16" s="60"/>
      <c r="W16" s="60"/>
      <c r="X16" s="60"/>
    </row>
    <row r="17" spans="1:24" ht="15.75" x14ac:dyDescent="0.25">
      <c r="A17" s="61"/>
      <c r="B17" s="326"/>
      <c r="C17" s="326"/>
      <c r="D17" s="326"/>
      <c r="E17" s="326"/>
      <c r="F17" s="326"/>
      <c r="G17" s="326"/>
      <c r="H17" s="326"/>
      <c r="I17" s="326"/>
      <c r="J17" s="326"/>
      <c r="K17" s="326"/>
      <c r="L17" s="326"/>
      <c r="M17" s="326"/>
      <c r="N17" s="326"/>
      <c r="O17" s="326"/>
      <c r="P17" s="326"/>
      <c r="Q17" s="326"/>
      <c r="R17" s="326"/>
      <c r="S17" s="326"/>
      <c r="T17" s="326"/>
      <c r="U17" s="326"/>
      <c r="V17" s="60"/>
      <c r="W17" s="60"/>
      <c r="X17" s="60"/>
    </row>
    <row r="18" spans="1:24" ht="15.75" x14ac:dyDescent="0.25">
      <c r="A18" s="61"/>
      <c r="B18" s="326"/>
      <c r="C18" s="326"/>
      <c r="D18" s="326"/>
      <c r="E18" s="326"/>
      <c r="F18" s="326"/>
      <c r="G18" s="326"/>
      <c r="H18" s="326"/>
      <c r="I18" s="326"/>
      <c r="J18" s="326"/>
      <c r="K18" s="326"/>
      <c r="L18" s="326"/>
      <c r="M18" s="326"/>
      <c r="N18" s="326"/>
      <c r="O18" s="326"/>
      <c r="P18" s="326"/>
      <c r="Q18" s="326"/>
      <c r="R18" s="326"/>
      <c r="S18" s="326"/>
      <c r="T18" s="326"/>
      <c r="U18" s="326"/>
      <c r="V18" s="60"/>
      <c r="W18" s="60"/>
      <c r="X18" s="60"/>
    </row>
    <row r="19" spans="1:24" ht="15.75" x14ac:dyDescent="0.25">
      <c r="A19" s="61"/>
      <c r="B19" s="326"/>
      <c r="C19" s="326"/>
      <c r="D19" s="326"/>
      <c r="E19" s="326"/>
      <c r="F19" s="326"/>
      <c r="G19" s="326"/>
      <c r="H19" s="326"/>
      <c r="I19" s="326"/>
      <c r="J19" s="326"/>
      <c r="K19" s="326"/>
      <c r="L19" s="326"/>
      <c r="M19" s="326"/>
      <c r="N19" s="326"/>
      <c r="O19" s="326"/>
      <c r="P19" s="326"/>
      <c r="Q19" s="326"/>
      <c r="R19" s="326"/>
      <c r="S19" s="326"/>
      <c r="T19" s="326"/>
      <c r="U19" s="326"/>
      <c r="V19" s="60"/>
      <c r="W19" s="60"/>
      <c r="X19" s="60"/>
    </row>
    <row r="20" spans="1:24" ht="15.75" x14ac:dyDescent="0.25">
      <c r="A20" s="61"/>
      <c r="B20" s="326"/>
      <c r="C20" s="326"/>
      <c r="D20" s="326"/>
      <c r="E20" s="326"/>
      <c r="F20" s="326"/>
      <c r="G20" s="326"/>
      <c r="H20" s="326"/>
      <c r="I20" s="326"/>
      <c r="J20" s="326"/>
      <c r="K20" s="326"/>
      <c r="L20" s="326"/>
      <c r="M20" s="326"/>
      <c r="N20" s="326"/>
      <c r="O20" s="326"/>
      <c r="P20" s="326"/>
      <c r="Q20" s="326"/>
      <c r="R20" s="326"/>
      <c r="S20" s="326"/>
      <c r="T20" s="326"/>
      <c r="U20" s="326"/>
      <c r="V20" s="60"/>
      <c r="W20" s="60"/>
      <c r="X20" s="60"/>
    </row>
    <row r="21" spans="1:24" ht="15.75" x14ac:dyDescent="0.25">
      <c r="A21" s="61"/>
      <c r="B21" s="326"/>
      <c r="C21" s="326"/>
      <c r="D21" s="326"/>
      <c r="E21" s="326"/>
      <c r="F21" s="326"/>
      <c r="G21" s="326"/>
      <c r="H21" s="326"/>
      <c r="I21" s="326"/>
      <c r="J21" s="326"/>
      <c r="K21" s="326"/>
      <c r="L21" s="326"/>
      <c r="M21" s="326"/>
      <c r="N21" s="326"/>
      <c r="O21" s="326"/>
      <c r="P21" s="326"/>
      <c r="Q21" s="326"/>
      <c r="R21" s="326"/>
      <c r="S21" s="326"/>
      <c r="T21" s="326"/>
      <c r="U21" s="326"/>
      <c r="V21" s="60"/>
      <c r="W21" s="60"/>
      <c r="X21" s="60"/>
    </row>
    <row r="22" spans="1:24" ht="15.75" x14ac:dyDescent="0.25">
      <c r="A22" s="61"/>
      <c r="B22" s="326"/>
      <c r="C22" s="326"/>
      <c r="D22" s="326"/>
      <c r="E22" s="326"/>
      <c r="F22" s="326"/>
      <c r="G22" s="326"/>
      <c r="H22" s="326"/>
      <c r="I22" s="326"/>
      <c r="J22" s="326"/>
      <c r="K22" s="326"/>
      <c r="L22" s="326"/>
      <c r="M22" s="326"/>
      <c r="N22" s="326"/>
      <c r="O22" s="326"/>
      <c r="P22" s="326"/>
      <c r="Q22" s="326"/>
      <c r="R22" s="326"/>
      <c r="S22" s="326"/>
      <c r="T22" s="326"/>
      <c r="U22" s="326"/>
      <c r="V22" s="60"/>
      <c r="W22" s="60"/>
      <c r="X22" s="60"/>
    </row>
    <row r="23" spans="1:24" ht="15.75" x14ac:dyDescent="0.25">
      <c r="A23" s="61"/>
      <c r="B23" s="326"/>
      <c r="C23" s="326"/>
      <c r="D23" s="326"/>
      <c r="E23" s="326"/>
      <c r="F23" s="326"/>
      <c r="G23" s="326"/>
      <c r="H23" s="326"/>
      <c r="I23" s="326"/>
      <c r="J23" s="326"/>
      <c r="K23" s="326"/>
      <c r="L23" s="326"/>
      <c r="M23" s="326"/>
      <c r="N23" s="326"/>
      <c r="O23" s="326"/>
      <c r="P23" s="326"/>
      <c r="Q23" s="326"/>
      <c r="R23" s="326"/>
      <c r="S23" s="326"/>
      <c r="T23" s="326"/>
      <c r="U23" s="326"/>
      <c r="V23" s="60"/>
      <c r="W23" s="60"/>
      <c r="X23" s="60"/>
    </row>
    <row r="24" spans="1:24" ht="15.75" x14ac:dyDescent="0.25">
      <c r="A24" s="61"/>
      <c r="B24" s="326"/>
      <c r="C24" s="326"/>
      <c r="D24" s="326"/>
      <c r="E24" s="326"/>
      <c r="F24" s="326"/>
      <c r="G24" s="326"/>
      <c r="H24" s="326"/>
      <c r="I24" s="326"/>
      <c r="J24" s="326"/>
      <c r="K24" s="326"/>
      <c r="L24" s="326"/>
      <c r="M24" s="326"/>
      <c r="N24" s="326"/>
      <c r="O24" s="326"/>
      <c r="P24" s="326"/>
      <c r="Q24" s="326"/>
      <c r="R24" s="326"/>
      <c r="S24" s="326"/>
      <c r="T24" s="326"/>
      <c r="U24" s="326"/>
      <c r="V24" s="60"/>
      <c r="W24" s="60"/>
      <c r="X24" s="60"/>
    </row>
    <row r="25" spans="1:24" ht="15.75" x14ac:dyDescent="0.25">
      <c r="A25" s="61"/>
      <c r="B25" s="326"/>
      <c r="C25" s="326"/>
      <c r="D25" s="326"/>
      <c r="E25" s="326"/>
      <c r="F25" s="326"/>
      <c r="G25" s="326"/>
      <c r="H25" s="326"/>
      <c r="I25" s="326"/>
      <c r="J25" s="326"/>
      <c r="K25" s="326"/>
      <c r="L25" s="326"/>
      <c r="M25" s="326"/>
      <c r="N25" s="326"/>
      <c r="O25" s="326"/>
      <c r="P25" s="326"/>
      <c r="Q25" s="326"/>
      <c r="R25" s="326"/>
      <c r="S25" s="326"/>
      <c r="T25" s="326"/>
      <c r="U25" s="326"/>
      <c r="V25" s="60"/>
      <c r="W25" s="60"/>
      <c r="X25" s="60"/>
    </row>
    <row r="26" spans="1:24" ht="15.75" x14ac:dyDescent="0.25">
      <c r="A26" s="61"/>
      <c r="B26" s="326"/>
      <c r="C26" s="326"/>
      <c r="D26" s="326"/>
      <c r="E26" s="326"/>
      <c r="F26" s="326"/>
      <c r="G26" s="326"/>
      <c r="H26" s="326"/>
      <c r="I26" s="326"/>
      <c r="J26" s="326"/>
      <c r="K26" s="326"/>
      <c r="L26" s="326"/>
      <c r="M26" s="326"/>
      <c r="N26" s="326"/>
      <c r="O26" s="326"/>
      <c r="P26" s="326"/>
      <c r="Q26" s="326"/>
      <c r="R26" s="326"/>
      <c r="S26" s="326"/>
      <c r="T26" s="326"/>
      <c r="U26" s="326"/>
      <c r="V26" s="60"/>
      <c r="W26" s="60"/>
      <c r="X26" s="60"/>
    </row>
    <row r="27" spans="1:24" ht="15.75" x14ac:dyDescent="0.25">
      <c r="A27" s="61"/>
      <c r="B27" s="326"/>
      <c r="C27" s="326"/>
      <c r="D27" s="326"/>
      <c r="E27" s="326"/>
      <c r="F27" s="326"/>
      <c r="G27" s="326"/>
      <c r="H27" s="326"/>
      <c r="I27" s="326"/>
      <c r="J27" s="326"/>
      <c r="K27" s="326"/>
      <c r="L27" s="326"/>
      <c r="M27" s="326"/>
      <c r="N27" s="326"/>
      <c r="O27" s="326"/>
      <c r="P27" s="326"/>
      <c r="Q27" s="326"/>
      <c r="R27" s="326"/>
      <c r="S27" s="326"/>
      <c r="T27" s="326"/>
      <c r="U27" s="326"/>
      <c r="V27" s="60"/>
      <c r="W27" s="60"/>
      <c r="X27" s="60"/>
    </row>
    <row r="28" spans="1:24" ht="15.75" x14ac:dyDescent="0.25">
      <c r="A28" s="61"/>
      <c r="B28" s="326"/>
      <c r="C28" s="326"/>
      <c r="D28" s="326"/>
      <c r="E28" s="326"/>
      <c r="F28" s="326"/>
      <c r="G28" s="326"/>
      <c r="H28" s="326"/>
      <c r="I28" s="326"/>
      <c r="J28" s="326"/>
      <c r="K28" s="326"/>
      <c r="L28" s="326"/>
      <c r="M28" s="326"/>
      <c r="N28" s="326"/>
      <c r="O28" s="326"/>
      <c r="P28" s="326"/>
      <c r="Q28" s="326"/>
      <c r="R28" s="326"/>
      <c r="S28" s="326"/>
      <c r="T28" s="326"/>
      <c r="U28" s="326"/>
      <c r="V28" s="60"/>
      <c r="W28" s="60"/>
      <c r="X28" s="60"/>
    </row>
    <row r="29" spans="1:24" ht="15.75" x14ac:dyDescent="0.25">
      <c r="A29" s="61"/>
      <c r="B29" s="326"/>
      <c r="C29" s="326"/>
      <c r="D29" s="326"/>
      <c r="E29" s="326"/>
      <c r="F29" s="326"/>
      <c r="G29" s="326"/>
      <c r="H29" s="326"/>
      <c r="I29" s="326"/>
      <c r="J29" s="326"/>
      <c r="K29" s="326"/>
      <c r="L29" s="326"/>
      <c r="M29" s="326"/>
      <c r="N29" s="326"/>
      <c r="O29" s="326"/>
      <c r="P29" s="326"/>
      <c r="Q29" s="326"/>
      <c r="R29" s="326"/>
      <c r="S29" s="326"/>
      <c r="T29" s="326"/>
      <c r="U29" s="326"/>
      <c r="V29" s="60"/>
      <c r="W29" s="60"/>
      <c r="X29" s="60"/>
    </row>
    <row r="30" spans="1:24" ht="15.75" x14ac:dyDescent="0.25">
      <c r="A30" s="61"/>
      <c r="B30" s="326"/>
      <c r="C30" s="326"/>
      <c r="D30" s="326"/>
      <c r="E30" s="326"/>
      <c r="F30" s="326"/>
      <c r="G30" s="326"/>
      <c r="H30" s="326"/>
      <c r="I30" s="326"/>
      <c r="J30" s="326"/>
      <c r="K30" s="326"/>
      <c r="L30" s="326"/>
      <c r="M30" s="326"/>
      <c r="N30" s="326"/>
      <c r="O30" s="326"/>
      <c r="P30" s="326"/>
      <c r="Q30" s="326"/>
      <c r="R30" s="326"/>
      <c r="S30" s="326"/>
      <c r="T30" s="326"/>
      <c r="U30" s="326"/>
      <c r="V30" s="60"/>
      <c r="W30" s="60"/>
      <c r="X30" s="60"/>
    </row>
    <row r="31" spans="1:24" ht="15.75" x14ac:dyDescent="0.25">
      <c r="A31" s="61"/>
      <c r="B31" s="326"/>
      <c r="C31" s="326"/>
      <c r="D31" s="326"/>
      <c r="E31" s="326"/>
      <c r="F31" s="326"/>
      <c r="G31" s="326"/>
      <c r="H31" s="326"/>
      <c r="I31" s="326"/>
      <c r="J31" s="326"/>
      <c r="K31" s="326"/>
      <c r="L31" s="326"/>
      <c r="M31" s="326"/>
      <c r="N31" s="326"/>
      <c r="O31" s="326"/>
      <c r="P31" s="326"/>
      <c r="Q31" s="326"/>
      <c r="R31" s="326"/>
      <c r="S31" s="326"/>
      <c r="T31" s="326"/>
      <c r="U31" s="326"/>
      <c r="V31" s="60"/>
      <c r="W31" s="60"/>
      <c r="X31" s="60"/>
    </row>
    <row r="32" spans="1:24" ht="15.75" x14ac:dyDescent="0.25">
      <c r="A32" s="61"/>
      <c r="B32" s="326"/>
      <c r="C32" s="326"/>
      <c r="D32" s="326"/>
      <c r="E32" s="326"/>
      <c r="F32" s="326"/>
      <c r="G32" s="326"/>
      <c r="H32" s="326"/>
      <c r="I32" s="326"/>
      <c r="J32" s="326"/>
      <c r="K32" s="326"/>
      <c r="L32" s="326"/>
      <c r="M32" s="326"/>
      <c r="N32" s="326"/>
      <c r="O32" s="326"/>
      <c r="P32" s="326"/>
      <c r="Q32" s="326"/>
      <c r="R32" s="326"/>
      <c r="S32" s="326"/>
      <c r="T32" s="326"/>
      <c r="U32" s="326"/>
      <c r="V32" s="60"/>
      <c r="W32" s="60"/>
      <c r="X32" s="60"/>
    </row>
    <row r="33" spans="1:24" ht="15.75" x14ac:dyDescent="0.25">
      <c r="A33" s="61"/>
      <c r="B33" s="326"/>
      <c r="C33" s="326"/>
      <c r="D33" s="326"/>
      <c r="E33" s="326"/>
      <c r="F33" s="326"/>
      <c r="G33" s="326"/>
      <c r="H33" s="326"/>
      <c r="I33" s="326"/>
      <c r="J33" s="326"/>
      <c r="K33" s="326"/>
      <c r="L33" s="326"/>
      <c r="M33" s="326"/>
      <c r="N33" s="326"/>
      <c r="O33" s="326"/>
      <c r="P33" s="326"/>
      <c r="Q33" s="326"/>
      <c r="R33" s="326"/>
      <c r="S33" s="326"/>
      <c r="T33" s="326"/>
      <c r="U33" s="326"/>
      <c r="V33" s="60"/>
      <c r="W33" s="60"/>
      <c r="X33" s="60"/>
    </row>
    <row r="34" spans="1:24" ht="15.75" x14ac:dyDescent="0.25">
      <c r="A34" s="61"/>
      <c r="B34" s="326"/>
      <c r="C34" s="326"/>
      <c r="D34" s="326"/>
      <c r="E34" s="326"/>
      <c r="F34" s="326"/>
      <c r="G34" s="326"/>
      <c r="H34" s="326"/>
      <c r="I34" s="326"/>
      <c r="J34" s="326"/>
      <c r="K34" s="326"/>
      <c r="L34" s="326"/>
      <c r="M34" s="326"/>
      <c r="N34" s="326"/>
      <c r="O34" s="326"/>
      <c r="P34" s="326"/>
      <c r="Q34" s="326"/>
      <c r="R34" s="326"/>
      <c r="S34" s="326"/>
      <c r="T34" s="326"/>
      <c r="U34" s="326"/>
      <c r="V34" s="60"/>
      <c r="W34" s="60"/>
      <c r="X34" s="60"/>
    </row>
    <row r="35" spans="1:24" ht="15.75" x14ac:dyDescent="0.25">
      <c r="A35" s="61"/>
      <c r="B35" s="326"/>
      <c r="C35" s="326"/>
      <c r="D35" s="326"/>
      <c r="E35" s="326"/>
      <c r="F35" s="326"/>
      <c r="G35" s="326"/>
      <c r="H35" s="326"/>
      <c r="I35" s="326"/>
      <c r="J35" s="326"/>
      <c r="K35" s="326"/>
      <c r="L35" s="326"/>
      <c r="M35" s="326"/>
      <c r="N35" s="326"/>
      <c r="O35" s="326"/>
      <c r="P35" s="326"/>
      <c r="Q35" s="326"/>
      <c r="R35" s="326"/>
      <c r="S35" s="326"/>
      <c r="T35" s="326"/>
      <c r="U35" s="326"/>
      <c r="V35" s="60"/>
      <c r="W35" s="60"/>
      <c r="X35" s="60"/>
    </row>
    <row r="36" spans="1:24" ht="15.75" x14ac:dyDescent="0.25">
      <c r="A36" s="61"/>
      <c r="B36" s="326"/>
      <c r="C36" s="326"/>
      <c r="D36" s="326"/>
      <c r="E36" s="326"/>
      <c r="F36" s="326"/>
      <c r="G36" s="326"/>
      <c r="H36" s="326"/>
      <c r="I36" s="326"/>
      <c r="J36" s="326"/>
      <c r="K36" s="326"/>
      <c r="L36" s="326"/>
      <c r="M36" s="326"/>
      <c r="N36" s="326"/>
      <c r="O36" s="326"/>
      <c r="P36" s="326"/>
      <c r="Q36" s="326"/>
      <c r="R36" s="326"/>
      <c r="S36" s="326"/>
      <c r="T36" s="326"/>
      <c r="U36" s="326"/>
      <c r="V36" s="60"/>
      <c r="W36" s="60"/>
      <c r="X36" s="60"/>
    </row>
    <row r="37" spans="1:24" ht="15.75" x14ac:dyDescent="0.25">
      <c r="A37" s="61"/>
      <c r="B37" s="326"/>
      <c r="C37" s="326"/>
      <c r="D37" s="326"/>
      <c r="E37" s="326"/>
      <c r="F37" s="326"/>
      <c r="G37" s="326"/>
      <c r="H37" s="326"/>
      <c r="I37" s="326"/>
      <c r="J37" s="326"/>
      <c r="K37" s="326"/>
      <c r="L37" s="326"/>
      <c r="M37" s="326"/>
      <c r="N37" s="326"/>
      <c r="O37" s="326"/>
      <c r="P37" s="326"/>
      <c r="Q37" s="326"/>
      <c r="R37" s="326"/>
      <c r="S37" s="326"/>
      <c r="T37" s="326"/>
      <c r="U37" s="326"/>
      <c r="V37" s="60"/>
      <c r="W37" s="60"/>
      <c r="X37" s="60"/>
    </row>
    <row r="38" spans="1:24" ht="15.75" x14ac:dyDescent="0.25">
      <c r="A38" s="61"/>
      <c r="B38" s="326"/>
      <c r="C38" s="326"/>
      <c r="D38" s="326"/>
      <c r="E38" s="326"/>
      <c r="F38" s="326"/>
      <c r="G38" s="326"/>
      <c r="H38" s="326"/>
      <c r="I38" s="326"/>
      <c r="J38" s="326"/>
      <c r="K38" s="326"/>
      <c r="L38" s="326"/>
      <c r="M38" s="326"/>
      <c r="N38" s="326"/>
      <c r="O38" s="326"/>
      <c r="P38" s="326"/>
      <c r="Q38" s="326"/>
      <c r="R38" s="326"/>
      <c r="S38" s="326"/>
      <c r="T38" s="326"/>
      <c r="U38" s="326"/>
      <c r="V38" s="60"/>
      <c r="W38" s="60"/>
      <c r="X38" s="60"/>
    </row>
    <row r="39" spans="1:24" ht="15.75" x14ac:dyDescent="0.25">
      <c r="A39" s="61"/>
      <c r="B39" s="326"/>
      <c r="C39" s="326"/>
      <c r="D39" s="326"/>
      <c r="E39" s="326"/>
      <c r="F39" s="326"/>
      <c r="G39" s="326"/>
      <c r="H39" s="326"/>
      <c r="I39" s="326"/>
      <c r="J39" s="326"/>
      <c r="K39" s="326"/>
      <c r="L39" s="326"/>
      <c r="M39" s="326"/>
      <c r="N39" s="326"/>
      <c r="O39" s="326"/>
      <c r="P39" s="326"/>
      <c r="Q39" s="326"/>
      <c r="R39" s="326"/>
      <c r="S39" s="326"/>
      <c r="T39" s="326"/>
      <c r="U39" s="326"/>
      <c r="V39" s="60"/>
      <c r="W39" s="60"/>
      <c r="X39" s="60"/>
    </row>
    <row r="40" spans="1:24" ht="15.75" x14ac:dyDescent="0.25">
      <c r="A40" s="61"/>
      <c r="B40" s="326"/>
      <c r="C40" s="326"/>
      <c r="D40" s="326"/>
      <c r="E40" s="326"/>
      <c r="F40" s="326"/>
      <c r="G40" s="326"/>
      <c r="H40" s="326"/>
      <c r="I40" s="326"/>
      <c r="J40" s="326"/>
      <c r="K40" s="326"/>
      <c r="L40" s="326"/>
      <c r="M40" s="326"/>
      <c r="N40" s="326"/>
      <c r="O40" s="326"/>
      <c r="P40" s="326"/>
      <c r="Q40" s="326"/>
      <c r="R40" s="326"/>
      <c r="S40" s="326"/>
      <c r="T40" s="326"/>
      <c r="U40" s="326"/>
      <c r="V40" s="60"/>
      <c r="W40" s="60"/>
      <c r="X40" s="60"/>
    </row>
    <row r="41" spans="1:24" ht="15.75" x14ac:dyDescent="0.25">
      <c r="A41" s="61"/>
      <c r="B41" s="326"/>
      <c r="C41" s="326"/>
      <c r="D41" s="326"/>
      <c r="E41" s="326"/>
      <c r="F41" s="326"/>
      <c r="G41" s="326"/>
      <c r="H41" s="326"/>
      <c r="I41" s="326"/>
      <c r="J41" s="326"/>
      <c r="K41" s="326"/>
      <c r="L41" s="326"/>
      <c r="M41" s="326"/>
      <c r="N41" s="326"/>
      <c r="O41" s="326"/>
      <c r="P41" s="326"/>
      <c r="Q41" s="326"/>
      <c r="R41" s="326"/>
      <c r="S41" s="326"/>
      <c r="T41" s="326"/>
      <c r="U41" s="326"/>
      <c r="V41" s="60"/>
      <c r="W41" s="60"/>
      <c r="X41" s="60"/>
    </row>
    <row r="42" spans="1:24" ht="15.75" x14ac:dyDescent="0.25">
      <c r="A42" s="61"/>
      <c r="B42" s="61"/>
      <c r="C42" s="61"/>
      <c r="D42" s="61"/>
      <c r="E42" s="61"/>
      <c r="F42" s="61"/>
      <c r="G42" s="61"/>
      <c r="H42" s="61"/>
      <c r="I42" s="61"/>
      <c r="J42" s="61"/>
      <c r="K42" s="61"/>
      <c r="L42" s="61"/>
      <c r="M42" s="61"/>
      <c r="N42" s="61"/>
      <c r="O42" s="61"/>
      <c r="P42" s="61"/>
      <c r="Q42" s="61"/>
      <c r="R42" s="61"/>
      <c r="S42" s="61"/>
      <c r="T42" s="61"/>
      <c r="U42" s="61"/>
      <c r="V42" s="60"/>
      <c r="W42" s="60"/>
      <c r="X42" s="60"/>
    </row>
    <row r="43" spans="1:24" ht="15.75" x14ac:dyDescent="0.25">
      <c r="A43" s="61"/>
      <c r="B43" s="61"/>
      <c r="C43" s="61"/>
      <c r="D43" s="61"/>
      <c r="E43" s="61"/>
      <c r="F43" s="61"/>
      <c r="G43" s="61"/>
      <c r="H43" s="61"/>
      <c r="I43" s="61"/>
      <c r="J43" s="61"/>
      <c r="K43" s="61"/>
      <c r="L43" s="61"/>
      <c r="M43" s="61"/>
      <c r="N43" s="61"/>
      <c r="O43" s="61"/>
      <c r="P43" s="61"/>
      <c r="Q43" s="61"/>
      <c r="R43" s="61"/>
      <c r="S43" s="61"/>
      <c r="T43" s="61"/>
      <c r="U43" s="61"/>
      <c r="V43" s="60"/>
      <c r="W43" s="60"/>
      <c r="X43" s="60"/>
    </row>
    <row r="44" spans="1:24" ht="15.75" x14ac:dyDescent="0.25">
      <c r="A44" s="61"/>
      <c r="B44" s="61"/>
      <c r="C44" s="61"/>
      <c r="D44" s="61"/>
      <c r="E44" s="61"/>
      <c r="F44" s="61"/>
      <c r="G44" s="61"/>
      <c r="H44" s="61"/>
      <c r="I44" s="61"/>
      <c r="J44" s="61"/>
      <c r="K44" s="61"/>
      <c r="L44" s="61"/>
      <c r="M44" s="61"/>
      <c r="N44" s="61"/>
      <c r="O44" s="61"/>
      <c r="P44" s="61"/>
      <c r="Q44" s="61"/>
      <c r="R44" s="61"/>
      <c r="S44" s="61"/>
      <c r="T44" s="61"/>
      <c r="U44" s="61"/>
      <c r="V44" s="60"/>
      <c r="W44" s="60"/>
      <c r="X44" s="60"/>
    </row>
    <row r="45" spans="1:24" ht="15.75" x14ac:dyDescent="0.25">
      <c r="A45" s="61"/>
      <c r="B45" s="61"/>
      <c r="C45" s="61"/>
      <c r="D45" s="61"/>
      <c r="E45" s="61"/>
      <c r="F45" s="61"/>
      <c r="G45" s="61"/>
      <c r="H45" s="61"/>
      <c r="I45" s="61"/>
      <c r="J45" s="61"/>
      <c r="K45" s="61"/>
      <c r="L45" s="61"/>
      <c r="M45" s="61"/>
      <c r="N45" s="61"/>
      <c r="O45" s="61"/>
      <c r="P45" s="61"/>
      <c r="Q45" s="61"/>
      <c r="R45" s="61"/>
      <c r="S45" s="61"/>
      <c r="T45" s="61"/>
      <c r="U45" s="61"/>
      <c r="V45" s="60"/>
      <c r="W45" s="60"/>
      <c r="X45" s="60"/>
    </row>
    <row r="46" spans="1:24" ht="15.75" x14ac:dyDescent="0.25">
      <c r="A46" s="61"/>
      <c r="B46" s="61"/>
      <c r="C46" s="61"/>
      <c r="D46" s="61"/>
      <c r="E46" s="61"/>
      <c r="F46" s="61"/>
      <c r="G46" s="61"/>
      <c r="H46" s="61"/>
      <c r="I46" s="61"/>
      <c r="J46" s="61"/>
      <c r="K46" s="61"/>
      <c r="L46" s="61"/>
      <c r="M46" s="61"/>
      <c r="N46" s="61"/>
      <c r="O46" s="61"/>
      <c r="P46" s="61"/>
      <c r="Q46" s="61"/>
      <c r="R46" s="61"/>
      <c r="S46" s="61"/>
      <c r="T46" s="61"/>
      <c r="U46" s="61"/>
      <c r="V46" s="60"/>
      <c r="W46" s="60"/>
      <c r="X46" s="60"/>
    </row>
    <row r="47" spans="1:24" ht="15.75" x14ac:dyDescent="0.25">
      <c r="A47" s="61"/>
      <c r="B47" s="61"/>
      <c r="C47" s="61"/>
      <c r="D47" s="61"/>
      <c r="E47" s="61"/>
      <c r="F47" s="61"/>
      <c r="G47" s="61"/>
      <c r="H47" s="61"/>
      <c r="I47" s="61"/>
      <c r="J47" s="61"/>
      <c r="K47" s="61"/>
      <c r="L47" s="61"/>
      <c r="M47" s="61"/>
      <c r="N47" s="61"/>
      <c r="O47" s="61"/>
      <c r="P47" s="61"/>
      <c r="Q47" s="61"/>
      <c r="R47" s="61"/>
      <c r="S47" s="61"/>
      <c r="T47" s="61"/>
      <c r="U47" s="61"/>
      <c r="V47" s="60"/>
      <c r="W47" s="60"/>
      <c r="X47" s="60"/>
    </row>
    <row r="48" spans="1:24" ht="15.75" x14ac:dyDescent="0.25">
      <c r="A48" s="61"/>
      <c r="B48" s="61"/>
      <c r="C48" s="61"/>
      <c r="D48" s="61"/>
      <c r="E48" s="61"/>
      <c r="F48" s="61"/>
      <c r="G48" s="61"/>
      <c r="H48" s="61"/>
      <c r="I48" s="61"/>
      <c r="J48" s="61"/>
      <c r="K48" s="61"/>
      <c r="L48" s="61"/>
      <c r="M48" s="61"/>
      <c r="N48" s="61"/>
      <c r="O48" s="61"/>
      <c r="P48" s="61"/>
      <c r="Q48" s="61"/>
      <c r="R48" s="61"/>
      <c r="S48" s="61"/>
      <c r="T48" s="61"/>
      <c r="U48" s="61"/>
      <c r="V48" s="60"/>
      <c r="W48" s="60"/>
      <c r="X48" s="60"/>
    </row>
    <row r="49" spans="1:24" ht="15.75" x14ac:dyDescent="0.25">
      <c r="A49" s="61"/>
      <c r="B49" s="61"/>
      <c r="C49" s="61"/>
      <c r="D49" s="61"/>
      <c r="E49" s="61"/>
      <c r="F49" s="61"/>
      <c r="G49" s="61"/>
      <c r="H49" s="61"/>
      <c r="I49" s="61"/>
      <c r="J49" s="61"/>
      <c r="K49" s="61"/>
      <c r="L49" s="61"/>
      <c r="M49" s="61"/>
      <c r="N49" s="61"/>
      <c r="O49" s="61"/>
      <c r="P49" s="61"/>
      <c r="Q49" s="61"/>
      <c r="R49" s="61"/>
      <c r="S49" s="61"/>
      <c r="T49" s="61"/>
      <c r="U49" s="61"/>
      <c r="V49" s="60"/>
      <c r="W49" s="60"/>
      <c r="X49" s="60"/>
    </row>
    <row r="50" spans="1:24" ht="15.75" x14ac:dyDescent="0.25">
      <c r="A50" s="61"/>
      <c r="B50" s="61"/>
      <c r="C50" s="61"/>
      <c r="D50" s="61"/>
      <c r="E50" s="61"/>
      <c r="F50" s="61"/>
      <c r="G50" s="61"/>
      <c r="H50" s="61"/>
      <c r="I50" s="61"/>
      <c r="J50" s="61"/>
      <c r="K50" s="61"/>
      <c r="L50" s="61"/>
      <c r="M50" s="61"/>
      <c r="N50" s="61"/>
      <c r="O50" s="61"/>
      <c r="P50" s="61"/>
      <c r="Q50" s="61"/>
      <c r="R50" s="61"/>
      <c r="S50" s="61"/>
      <c r="T50" s="61"/>
      <c r="U50" s="61"/>
      <c r="V50" s="60"/>
      <c r="W50" s="60"/>
      <c r="X50" s="60"/>
    </row>
    <row r="51" spans="1:24" x14ac:dyDescent="0.25">
      <c r="A51" s="60"/>
      <c r="B51" s="60"/>
      <c r="C51" s="60"/>
      <c r="D51" s="60"/>
      <c r="E51" s="60"/>
      <c r="F51" s="60"/>
      <c r="G51" s="60"/>
      <c r="H51" s="60"/>
      <c r="I51" s="60"/>
      <c r="J51" s="60"/>
      <c r="K51" s="60"/>
      <c r="L51" s="60"/>
      <c r="M51" s="60"/>
      <c r="N51" s="60"/>
      <c r="O51" s="60"/>
      <c r="P51" s="60"/>
      <c r="Q51" s="60"/>
      <c r="R51" s="60"/>
      <c r="S51" s="60"/>
      <c r="T51" s="60"/>
      <c r="U51" s="60"/>
      <c r="V51" s="60"/>
      <c r="W51" s="60"/>
      <c r="X51" s="60"/>
    </row>
    <row r="52" spans="1:24" x14ac:dyDescent="0.25">
      <c r="A52" s="60"/>
      <c r="B52" s="60"/>
      <c r="C52" s="60"/>
      <c r="D52" s="60"/>
      <c r="E52" s="60"/>
      <c r="F52" s="60"/>
      <c r="G52" s="60"/>
      <c r="H52" s="60"/>
      <c r="I52" s="60"/>
      <c r="J52" s="60"/>
      <c r="K52" s="60"/>
      <c r="L52" s="60"/>
      <c r="M52" s="60"/>
      <c r="N52" s="60"/>
      <c r="O52" s="60"/>
      <c r="P52" s="60"/>
      <c r="Q52" s="60"/>
      <c r="R52" s="60"/>
      <c r="S52" s="60"/>
      <c r="T52" s="60"/>
      <c r="U52" s="60"/>
      <c r="V52" s="60"/>
      <c r="W52" s="60"/>
      <c r="X52" s="60"/>
    </row>
    <row r="53" spans="1:24" x14ac:dyDescent="0.25">
      <c r="A53" s="60"/>
      <c r="B53" s="60"/>
      <c r="C53" s="60"/>
      <c r="D53" s="60"/>
      <c r="E53" s="60"/>
      <c r="F53" s="60"/>
      <c r="G53" s="60"/>
      <c r="H53" s="60"/>
      <c r="I53" s="60"/>
      <c r="J53" s="60"/>
      <c r="K53" s="60"/>
      <c r="L53" s="60"/>
      <c r="M53" s="60"/>
      <c r="N53" s="60"/>
      <c r="O53" s="60"/>
      <c r="P53" s="60"/>
      <c r="Q53" s="60"/>
      <c r="R53" s="60"/>
      <c r="S53" s="60"/>
      <c r="T53" s="60"/>
      <c r="U53" s="60"/>
      <c r="V53" s="60"/>
      <c r="W53" s="60"/>
      <c r="X53" s="60"/>
    </row>
    <row r="54" spans="1:24" x14ac:dyDescent="0.25">
      <c r="A54" s="60"/>
      <c r="B54" s="60"/>
      <c r="C54" s="60"/>
      <c r="D54" s="60"/>
      <c r="E54" s="60"/>
      <c r="F54" s="60"/>
      <c r="G54" s="60"/>
      <c r="H54" s="60"/>
      <c r="I54" s="60"/>
      <c r="J54" s="60"/>
      <c r="K54" s="60"/>
      <c r="L54" s="60"/>
      <c r="M54" s="60"/>
      <c r="N54" s="60"/>
      <c r="O54" s="60"/>
      <c r="P54" s="60"/>
      <c r="Q54" s="60"/>
      <c r="R54" s="60"/>
      <c r="S54" s="60"/>
      <c r="T54" s="60"/>
      <c r="U54" s="60"/>
      <c r="V54" s="60"/>
      <c r="W54" s="60"/>
      <c r="X54" s="60"/>
    </row>
    <row r="55" spans="1:24" x14ac:dyDescent="0.25">
      <c r="A55" s="60"/>
      <c r="B55" s="60"/>
      <c r="C55" s="60"/>
      <c r="D55" s="60"/>
      <c r="E55" s="60"/>
      <c r="F55" s="60"/>
      <c r="G55" s="60"/>
      <c r="H55" s="60"/>
      <c r="I55" s="60"/>
      <c r="J55" s="60"/>
      <c r="K55" s="60"/>
      <c r="L55" s="60"/>
      <c r="M55" s="60"/>
      <c r="N55" s="60"/>
      <c r="O55" s="60"/>
      <c r="P55" s="60"/>
      <c r="Q55" s="60"/>
      <c r="R55" s="60"/>
      <c r="S55" s="60"/>
      <c r="T55" s="60"/>
      <c r="U55" s="60"/>
      <c r="V55" s="60"/>
      <c r="W55" s="60"/>
      <c r="X55" s="60"/>
    </row>
    <row r="56" spans="1:24" x14ac:dyDescent="0.25">
      <c r="A56" s="60"/>
      <c r="B56" s="60"/>
      <c r="C56" s="60"/>
      <c r="D56" s="60"/>
      <c r="E56" s="60"/>
      <c r="F56" s="60"/>
      <c r="G56" s="60"/>
      <c r="H56" s="60"/>
      <c r="I56" s="60"/>
      <c r="J56" s="60"/>
      <c r="K56" s="60"/>
      <c r="L56" s="60"/>
      <c r="M56" s="60"/>
      <c r="N56" s="60"/>
      <c r="O56" s="60"/>
      <c r="P56" s="60"/>
      <c r="Q56" s="60"/>
      <c r="R56" s="60"/>
      <c r="S56" s="60"/>
      <c r="T56" s="60"/>
      <c r="U56" s="60"/>
      <c r="V56" s="60"/>
      <c r="W56" s="60"/>
      <c r="X56" s="60"/>
    </row>
    <row r="57" spans="1:24" x14ac:dyDescent="0.25">
      <c r="A57" s="60"/>
      <c r="B57" s="60"/>
      <c r="C57" s="60"/>
      <c r="D57" s="60"/>
      <c r="E57" s="60"/>
      <c r="F57" s="60"/>
      <c r="G57" s="60"/>
      <c r="H57" s="60"/>
      <c r="I57" s="60"/>
      <c r="J57" s="60"/>
      <c r="K57" s="60"/>
      <c r="L57" s="60"/>
      <c r="M57" s="60"/>
      <c r="N57" s="60"/>
      <c r="O57" s="60"/>
      <c r="P57" s="60"/>
      <c r="Q57" s="60"/>
      <c r="R57" s="60"/>
      <c r="S57" s="60"/>
      <c r="T57" s="60"/>
      <c r="U57" s="60"/>
      <c r="V57" s="60"/>
      <c r="W57" s="60"/>
      <c r="X57" s="60"/>
    </row>
    <row r="58" spans="1:24" x14ac:dyDescent="0.25">
      <c r="A58" s="60"/>
      <c r="B58" s="60"/>
      <c r="C58" s="60"/>
      <c r="D58" s="60"/>
      <c r="E58" s="60"/>
      <c r="F58" s="60"/>
      <c r="G58" s="60"/>
      <c r="H58" s="60"/>
      <c r="I58" s="60"/>
      <c r="J58" s="60"/>
      <c r="K58" s="60"/>
      <c r="L58" s="60"/>
      <c r="M58" s="60"/>
      <c r="N58" s="60"/>
      <c r="O58" s="60"/>
      <c r="P58" s="60"/>
      <c r="Q58" s="60"/>
      <c r="R58" s="60"/>
      <c r="S58" s="60"/>
      <c r="T58" s="60"/>
      <c r="U58" s="60"/>
      <c r="V58" s="60"/>
      <c r="W58" s="60"/>
      <c r="X58" s="60"/>
    </row>
    <row r="59" spans="1:24" x14ac:dyDescent="0.25">
      <c r="A59" s="60"/>
      <c r="B59" s="60"/>
      <c r="C59" s="60"/>
      <c r="D59" s="60"/>
      <c r="E59" s="60"/>
      <c r="F59" s="60"/>
      <c r="G59" s="60"/>
      <c r="H59" s="60"/>
      <c r="I59" s="60"/>
      <c r="J59" s="60"/>
      <c r="K59" s="60"/>
      <c r="L59" s="60"/>
      <c r="M59" s="60"/>
      <c r="N59" s="60"/>
      <c r="O59" s="60"/>
      <c r="P59" s="60"/>
      <c r="Q59" s="60"/>
      <c r="R59" s="60"/>
      <c r="S59" s="60"/>
      <c r="T59" s="60"/>
      <c r="U59" s="60"/>
      <c r="V59" s="60"/>
      <c r="W59" s="60"/>
      <c r="X59" s="60"/>
    </row>
    <row r="60" spans="1:24" x14ac:dyDescent="0.25">
      <c r="A60" s="59"/>
      <c r="B60" s="59"/>
      <c r="C60" s="59"/>
      <c r="D60" s="59"/>
      <c r="E60" s="59"/>
      <c r="F60" s="59"/>
      <c r="G60" s="59"/>
      <c r="H60" s="59"/>
      <c r="I60" s="59"/>
      <c r="J60" s="59"/>
      <c r="K60" s="59"/>
      <c r="L60" s="59"/>
      <c r="M60" s="59"/>
      <c r="N60" s="59"/>
      <c r="O60" s="59"/>
      <c r="P60" s="59"/>
      <c r="Q60" s="59"/>
      <c r="R60" s="59"/>
      <c r="S60" s="59"/>
      <c r="T60" s="59"/>
      <c r="U60" s="59"/>
      <c r="V60" s="59"/>
      <c r="W60" s="59"/>
      <c r="X60" s="59"/>
    </row>
  </sheetData>
  <mergeCells count="3">
    <mergeCell ref="B3:U41"/>
    <mergeCell ref="B1:U1"/>
    <mergeCell ref="C2:U2"/>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'DQR toolkit guidelines Intro '!$A$13:$A$19</xm:f>
          </x14:formula1>
          <xm:sqref>C2:U2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BC483B2ABB8074BAC5B53AC19681DBF" ma:contentTypeVersion="18" ma:contentTypeDescription="Create a new document." ma:contentTypeScope="" ma:versionID="040915ecfae5e359ef58fb997467d54d">
  <xsd:schema xmlns:xsd="http://www.w3.org/2001/XMLSchema" xmlns:xs="http://www.w3.org/2001/XMLSchema" xmlns:p="http://schemas.microsoft.com/office/2006/metadata/properties" xmlns:ns2="1f2b3ab7-e12d-4039-8aa5-611d931079e9" xmlns:ns3="4aabcae6-4733-4bd5-b651-85f05c302538" xmlns:ns4="da5460a6-bbc2-4b3b-ab74-0656f9ce9569" targetNamespace="http://schemas.microsoft.com/office/2006/metadata/properties" ma:root="true" ma:fieldsID="41610abf7d1c4456510de90fa4af2143" ns2:_="" ns3:_="" ns4:_="">
    <xsd:import namespace="1f2b3ab7-e12d-4039-8aa5-611d931079e9"/>
    <xsd:import namespace="4aabcae6-4733-4bd5-b651-85f05c302538"/>
    <xsd:import namespace="da5460a6-bbc2-4b3b-ab74-0656f9ce956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LengthInSeconds" minOccurs="0"/>
                <xsd:element ref="ns3:MediaServiceLocation" minOccurs="0"/>
                <xsd:element ref="ns3:lcf76f155ced4ddcb4097134ff3c332f" minOccurs="0"/>
                <xsd:element ref="ns4: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2b3ab7-e12d-4039-8aa5-611d931079e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aabcae6-4733-4bd5-b651-85f05c3025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3fdc6da-32ca-4a2b-983e-32d6a4a8ae6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a5460a6-bbc2-4b3b-ab74-0656f9ce956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38ee0a3-95a1-461a-989c-604f7cba5861}" ma:internalName="TaxCatchAll" ma:showField="CatchAllData" ma:web="da5460a6-bbc2-4b3b-ab74-0656f9ce956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4A4327E-2D01-4E9C-8DA2-4D7B5F50F9C0}">
  <ds:schemaRefs>
    <ds:schemaRef ds:uri="http://schemas.microsoft.com/sharepoint/v3/contenttype/forms"/>
  </ds:schemaRefs>
</ds:datastoreItem>
</file>

<file path=customXml/itemProps2.xml><?xml version="1.0" encoding="utf-8"?>
<ds:datastoreItem xmlns:ds="http://schemas.openxmlformats.org/officeDocument/2006/customXml" ds:itemID="{0410852D-6BDC-46C8-96E3-45F408471D1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DQR toolkit guidelines Intro </vt:lpstr>
      <vt:lpstr>Master Sheet</vt:lpstr>
      <vt:lpstr>A. Report Availability Rate</vt:lpstr>
      <vt:lpstr>B. Reporting Timeliness</vt:lpstr>
      <vt:lpstr>C. Reporting Completeness Rate</vt:lpstr>
      <vt:lpstr>D. Verificat of Data Accuracy</vt:lpstr>
      <vt:lpstr>E. Data Internal Consistency Ov</vt:lpstr>
      <vt:lpstr>Dashboard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2023-11-17T17:23:55Z</dcterms:modified>
</cp:coreProperties>
</file>