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8_{68585CF4-176D-4545-97E5-F94285FBD2CF}" xr6:coauthVersionLast="47" xr6:coauthVersionMax="47" xr10:uidLastSave="{00000000-0000-0000-0000-000000000000}"/>
  <bookViews>
    <workbookView xWindow="-110" yWindow="-110" windowWidth="19420" windowHeight="10560" tabRatio="813" xr2:uid="{00000000-000D-0000-FFFF-FFFF00000000}"/>
  </bookViews>
  <sheets>
    <sheet name="គម្រប" sheetId="13" r:id="rId1"/>
    <sheet name="សេចក្តីណែនាំ" sheetId="10" r:id="rId2"/>
    <sheet name="Master Sheet" sheetId="12" r:id="rId3"/>
    <sheet name="ក. អត្រានៃការទទួលបានរបាយការណ៍" sheetId="1" r:id="rId4"/>
    <sheet name="ខ. ភាពទាន់ពេលវេលា" sheetId="14" r:id="rId5"/>
    <sheet name="គ.ភាពពេញលេញនៃរបាយការណ៍" sheetId="11" r:id="rId6"/>
    <sheet name="ឃ. សុក្រឹត្យភាពទិន្នន័យ" sheetId="3" r:id="rId7"/>
    <sheet name="ង. សង្គតភាពទិន្នន័យ" sheetId="9" r:id="rId8"/>
    <sheet name="ផ្ទាំងគ្រប់គ្រងទិន្នន័យ" sheetId="4" r:id="rId9"/>
  </sheets>
  <externalReferences>
    <externalReference r:id="rId10"/>
    <externalReference r:id="rId11"/>
  </externalReferences>
  <definedNames>
    <definedName name="_xlnm._FilterDatabase" localSheetId="7" hidden="1">'ង. សង្គតភាពទិន្នន័យ'!$Q$5:$Q$13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 i="1" l="1"/>
  <c r="O8" i="1"/>
  <c r="O9" i="1"/>
  <c r="O10" i="1"/>
  <c r="O11" i="1"/>
  <c r="O12" i="1"/>
  <c r="O13" i="1"/>
  <c r="O14" i="1"/>
  <c r="D8" i="3" l="1"/>
  <c r="N15" i="14"/>
  <c r="M15" i="14"/>
  <c r="L15" i="14"/>
  <c r="K15" i="14"/>
  <c r="J15" i="14"/>
  <c r="I15" i="14"/>
  <c r="H15" i="14"/>
  <c r="G15" i="14"/>
  <c r="F15" i="14"/>
  <c r="E15" i="14"/>
  <c r="D15" i="14"/>
  <c r="C15" i="14"/>
  <c r="O14" i="14"/>
  <c r="B14" i="14"/>
  <c r="A14" i="14"/>
  <c r="O13" i="14"/>
  <c r="B13" i="14"/>
  <c r="A13" i="14"/>
  <c r="O12" i="14"/>
  <c r="B12" i="14"/>
  <c r="A12" i="14"/>
  <c r="A15" i="11" s="1"/>
  <c r="O11" i="14"/>
  <c r="B11" i="14"/>
  <c r="P11" i="14" s="1"/>
  <c r="A11" i="14"/>
  <c r="A14" i="11" s="1"/>
  <c r="O10" i="14"/>
  <c r="B10" i="14"/>
  <c r="A10" i="14"/>
  <c r="A13" i="11" s="1"/>
  <c r="O9" i="14"/>
  <c r="B9" i="14"/>
  <c r="P9" i="14" s="1"/>
  <c r="A9" i="14"/>
  <c r="A12" i="11" s="1"/>
  <c r="O8" i="14"/>
  <c r="B8" i="14"/>
  <c r="A8" i="14"/>
  <c r="A11" i="11" s="1"/>
  <c r="O7" i="14"/>
  <c r="B7" i="14"/>
  <c r="P7" i="14" s="1"/>
  <c r="A7" i="14"/>
  <c r="A10" i="11" s="1"/>
  <c r="O6" i="14"/>
  <c r="B6" i="14"/>
  <c r="A6" i="14"/>
  <c r="A9" i="11" s="1"/>
  <c r="O5" i="14"/>
  <c r="B5" i="14"/>
  <c r="A5" i="14"/>
  <c r="A8" i="11" s="1"/>
  <c r="P13" i="14" l="1"/>
  <c r="B15" i="14"/>
  <c r="P10" i="14"/>
  <c r="P8" i="14"/>
  <c r="P14" i="14"/>
  <c r="O21" i="14" s="1"/>
  <c r="P5" i="14"/>
  <c r="P12" i="14"/>
  <c r="P6" i="14"/>
  <c r="O15" i="14"/>
  <c r="O19" i="14"/>
  <c r="P15" i="14" l="1"/>
  <c r="O18" i="14"/>
  <c r="O20" i="14"/>
  <c r="O22" i="14" l="1"/>
  <c r="P20" i="14" s="1"/>
  <c r="P19" i="14" l="1"/>
  <c r="P21" i="14"/>
  <c r="P18" i="14"/>
  <c r="A101" i="12" l="1"/>
  <c r="C88" i="12"/>
  <c r="D88" i="12"/>
  <c r="E88" i="12"/>
  <c r="F88" i="12"/>
  <c r="G88" i="12"/>
  <c r="H88" i="12"/>
  <c r="I88" i="12"/>
  <c r="J88" i="12"/>
  <c r="K88" i="12"/>
  <c r="L88" i="12"/>
  <c r="M88" i="12"/>
  <c r="B88" i="12"/>
  <c r="D7" i="3" l="1"/>
  <c r="D9" i="3"/>
  <c r="D10" i="3"/>
  <c r="D11" i="3"/>
  <c r="D12" i="3"/>
  <c r="D13" i="3"/>
  <c r="D6" i="3"/>
  <c r="G6" i="3" s="1"/>
  <c r="P25" i="12"/>
  <c r="P3" i="12"/>
  <c r="O7" i="9" l="1"/>
  <c r="O8" i="9"/>
  <c r="O9" i="9"/>
  <c r="O10" i="9"/>
  <c r="O94" i="12" s="1"/>
  <c r="O11" i="9"/>
  <c r="O12" i="9"/>
  <c r="O13" i="9"/>
  <c r="O6" i="9"/>
  <c r="A94" i="12"/>
  <c r="O9" i="11"/>
  <c r="O10" i="11"/>
  <c r="O11" i="11"/>
  <c r="O12" i="11"/>
  <c r="O13" i="11"/>
  <c r="O14" i="11"/>
  <c r="O15" i="11"/>
  <c r="O8" i="11"/>
  <c r="P7" i="9" l="1"/>
  <c r="P9" i="9"/>
  <c r="P6" i="9"/>
  <c r="P13" i="9"/>
  <c r="P12" i="9"/>
  <c r="P11" i="9"/>
  <c r="P10" i="9"/>
  <c r="P8" i="9"/>
  <c r="O14" i="9"/>
  <c r="A64" i="12"/>
  <c r="A63" i="12"/>
  <c r="A62" i="12"/>
  <c r="A61" i="12"/>
  <c r="A42" i="12"/>
  <c r="A41" i="12"/>
  <c r="A40" i="12"/>
  <c r="A39" i="12"/>
  <c r="O29" i="12"/>
  <c r="P10" i="12"/>
  <c r="N8" i="12"/>
  <c r="N9" i="12"/>
  <c r="N10" i="12"/>
  <c r="N11" i="12"/>
  <c r="N12" i="12"/>
  <c r="N13" i="12"/>
  <c r="N14" i="12"/>
  <c r="N7" i="12"/>
  <c r="A65" i="12"/>
  <c r="A44" i="12"/>
  <c r="N50" i="12"/>
  <c r="C29" i="12"/>
  <c r="D29" i="12"/>
  <c r="E29" i="12"/>
  <c r="F29" i="12"/>
  <c r="G29" i="12"/>
  <c r="H29" i="12"/>
  <c r="I29" i="12"/>
  <c r="J29" i="12"/>
  <c r="K29" i="12"/>
  <c r="L29" i="12"/>
  <c r="M29" i="12"/>
  <c r="N29" i="12"/>
  <c r="C30" i="12"/>
  <c r="D30" i="12"/>
  <c r="E30" i="12"/>
  <c r="F30" i="12"/>
  <c r="G30" i="12"/>
  <c r="H30" i="12"/>
  <c r="I30" i="12"/>
  <c r="J30" i="12"/>
  <c r="K30" i="12"/>
  <c r="L30" i="12"/>
  <c r="M30" i="12"/>
  <c r="N30" i="12"/>
  <c r="C31" i="12"/>
  <c r="D31" i="12"/>
  <c r="E31" i="12"/>
  <c r="F31" i="12"/>
  <c r="G31" i="12"/>
  <c r="H31" i="12"/>
  <c r="I31" i="12"/>
  <c r="J31" i="12"/>
  <c r="K31" i="12"/>
  <c r="L31" i="12"/>
  <c r="M31" i="12"/>
  <c r="N31" i="12"/>
  <c r="C32" i="12"/>
  <c r="D32" i="12"/>
  <c r="E32" i="12"/>
  <c r="F32" i="12"/>
  <c r="G32" i="12"/>
  <c r="H32" i="12"/>
  <c r="I32" i="12"/>
  <c r="J32" i="12"/>
  <c r="K32" i="12"/>
  <c r="L32" i="12"/>
  <c r="M32" i="12"/>
  <c r="N32" i="12"/>
  <c r="C33" i="12"/>
  <c r="D33" i="12"/>
  <c r="E33" i="12"/>
  <c r="F33" i="12"/>
  <c r="G33" i="12"/>
  <c r="H33" i="12"/>
  <c r="I33" i="12"/>
  <c r="J33" i="12"/>
  <c r="K33" i="12"/>
  <c r="L33" i="12"/>
  <c r="M33" i="12"/>
  <c r="N33" i="12"/>
  <c r="C34" i="12"/>
  <c r="D34" i="12"/>
  <c r="E34" i="12"/>
  <c r="F34" i="12"/>
  <c r="G34" i="12"/>
  <c r="H34" i="12"/>
  <c r="I34" i="12"/>
  <c r="J34" i="12"/>
  <c r="K34" i="12"/>
  <c r="L34" i="12"/>
  <c r="M34" i="12"/>
  <c r="N34" i="12"/>
  <c r="C35" i="12"/>
  <c r="D35" i="12"/>
  <c r="E35" i="12"/>
  <c r="F35" i="12"/>
  <c r="G35" i="12"/>
  <c r="H35" i="12"/>
  <c r="I35" i="12"/>
  <c r="J35" i="12"/>
  <c r="K35" i="12"/>
  <c r="L35" i="12"/>
  <c r="M35" i="12"/>
  <c r="N35" i="12"/>
  <c r="D28" i="12"/>
  <c r="E28" i="12"/>
  <c r="F28" i="12"/>
  <c r="G28" i="12"/>
  <c r="H28" i="12"/>
  <c r="I28" i="12"/>
  <c r="J28" i="12"/>
  <c r="K28" i="12"/>
  <c r="L28" i="12"/>
  <c r="M28" i="12"/>
  <c r="N28" i="12"/>
  <c r="C28" i="12"/>
  <c r="O8" i="12"/>
  <c r="O9" i="12"/>
  <c r="O10" i="12"/>
  <c r="O11" i="12"/>
  <c r="O12" i="12"/>
  <c r="O13" i="12"/>
  <c r="O14" i="12"/>
  <c r="O7" i="12"/>
  <c r="C7" i="12"/>
  <c r="O30" i="12"/>
  <c r="O31" i="12"/>
  <c r="O32" i="12"/>
  <c r="O33" i="12"/>
  <c r="O34" i="12"/>
  <c r="O35" i="12"/>
  <c r="O28" i="12"/>
  <c r="A21" i="12"/>
  <c r="A20" i="12"/>
  <c r="A19" i="12"/>
  <c r="A18" i="12"/>
  <c r="O90" i="12"/>
  <c r="P16" i="9" l="1"/>
  <c r="Q101" i="12" s="1"/>
  <c r="N52" i="12"/>
  <c r="N51" i="12"/>
  <c r="N53" i="12"/>
  <c r="N54" i="12"/>
  <c r="N55" i="12"/>
  <c r="N56" i="12"/>
  <c r="N57" i="12"/>
  <c r="O50" i="12"/>
  <c r="O51" i="12"/>
  <c r="K53" i="12"/>
  <c r="P7" i="1"/>
  <c r="P7" i="12" s="1"/>
  <c r="C50" i="12"/>
  <c r="D50" i="12"/>
  <c r="E50" i="12"/>
  <c r="F50" i="12"/>
  <c r="G50" i="12"/>
  <c r="H50" i="12"/>
  <c r="I50" i="12"/>
  <c r="J50" i="12"/>
  <c r="K50" i="12"/>
  <c r="L50" i="12"/>
  <c r="M50" i="12"/>
  <c r="C51" i="12"/>
  <c r="D51" i="12"/>
  <c r="E51" i="12"/>
  <c r="F51" i="12"/>
  <c r="G51" i="12"/>
  <c r="H51" i="12"/>
  <c r="I51" i="12"/>
  <c r="J51" i="12"/>
  <c r="K51" i="12"/>
  <c r="L51" i="12"/>
  <c r="M51" i="12"/>
  <c r="C52" i="12"/>
  <c r="D52" i="12"/>
  <c r="E52" i="12"/>
  <c r="F52" i="12"/>
  <c r="G52" i="12"/>
  <c r="H52" i="12"/>
  <c r="I52" i="12"/>
  <c r="J52" i="12"/>
  <c r="K52" i="12"/>
  <c r="L52" i="12"/>
  <c r="M52" i="12"/>
  <c r="C53" i="12"/>
  <c r="D53" i="12"/>
  <c r="E53" i="12"/>
  <c r="F53" i="12"/>
  <c r="G53" i="12"/>
  <c r="H53" i="12"/>
  <c r="I53" i="12"/>
  <c r="J53" i="12"/>
  <c r="L53" i="12"/>
  <c r="M53" i="12"/>
  <c r="C54" i="12"/>
  <c r="D54" i="12"/>
  <c r="E54" i="12"/>
  <c r="F54" i="12"/>
  <c r="G54" i="12"/>
  <c r="H54" i="12"/>
  <c r="I54" i="12"/>
  <c r="J54" i="12"/>
  <c r="K54" i="12"/>
  <c r="L54" i="12"/>
  <c r="M54" i="12"/>
  <c r="C55" i="12"/>
  <c r="D55" i="12"/>
  <c r="E55" i="12"/>
  <c r="F55" i="12"/>
  <c r="G55" i="12"/>
  <c r="H55" i="12"/>
  <c r="I55" i="12"/>
  <c r="J55" i="12"/>
  <c r="K55" i="12"/>
  <c r="L55" i="12"/>
  <c r="M55" i="12"/>
  <c r="C56" i="12"/>
  <c r="D56" i="12"/>
  <c r="E56" i="12"/>
  <c r="F56" i="12"/>
  <c r="G56" i="12"/>
  <c r="H56" i="12"/>
  <c r="I56" i="12"/>
  <c r="J56" i="12"/>
  <c r="K56" i="12"/>
  <c r="L56" i="12"/>
  <c r="M56" i="12"/>
  <c r="C57" i="12"/>
  <c r="D57" i="12"/>
  <c r="E57" i="12"/>
  <c r="F57" i="12"/>
  <c r="G57" i="12"/>
  <c r="H57" i="12"/>
  <c r="I57" i="12"/>
  <c r="J57" i="12"/>
  <c r="K57" i="12"/>
  <c r="L57" i="12"/>
  <c r="M57" i="12"/>
  <c r="B51" i="12"/>
  <c r="B53" i="12"/>
  <c r="B54" i="12"/>
  <c r="B55" i="12"/>
  <c r="B56" i="12"/>
  <c r="B57" i="12"/>
  <c r="B50" i="12"/>
  <c r="B16" i="11"/>
  <c r="B90" i="12"/>
  <c r="B70" i="12"/>
  <c r="B7" i="12"/>
  <c r="M58" i="12" l="1"/>
  <c r="I58" i="12"/>
  <c r="E58" i="12"/>
  <c r="H58" i="12"/>
  <c r="B28" i="12"/>
  <c r="F58" i="12"/>
  <c r="G58" i="12"/>
  <c r="L58" i="12"/>
  <c r="C58" i="12"/>
  <c r="J58" i="12"/>
  <c r="D58" i="12"/>
  <c r="K58" i="12"/>
  <c r="B58" i="12"/>
  <c r="P9" i="11"/>
  <c r="P8" i="11"/>
  <c r="C90" i="12"/>
  <c r="D90" i="12"/>
  <c r="E90" i="12"/>
  <c r="F90" i="12"/>
  <c r="G90" i="12"/>
  <c r="H90" i="12"/>
  <c r="I90" i="12"/>
  <c r="J90" i="12"/>
  <c r="K90" i="12"/>
  <c r="L90" i="12"/>
  <c r="M90" i="12"/>
  <c r="N90" i="12"/>
  <c r="C91" i="12"/>
  <c r="D91" i="12"/>
  <c r="E91" i="12"/>
  <c r="F91" i="12"/>
  <c r="G91" i="12"/>
  <c r="H91" i="12"/>
  <c r="I91" i="12"/>
  <c r="J91" i="12"/>
  <c r="K91" i="12"/>
  <c r="L91" i="12"/>
  <c r="M91" i="12"/>
  <c r="N91" i="12"/>
  <c r="C92" i="12"/>
  <c r="D92" i="12"/>
  <c r="E92" i="12"/>
  <c r="F92" i="12"/>
  <c r="G92" i="12"/>
  <c r="H92" i="12"/>
  <c r="I92" i="12"/>
  <c r="J92" i="12"/>
  <c r="K92" i="12"/>
  <c r="L92" i="12"/>
  <c r="M92" i="12"/>
  <c r="N92" i="12"/>
  <c r="C93" i="12"/>
  <c r="D93" i="12"/>
  <c r="E93" i="12"/>
  <c r="F93" i="12"/>
  <c r="G93" i="12"/>
  <c r="H93" i="12"/>
  <c r="I93" i="12"/>
  <c r="J93" i="12"/>
  <c r="K93" i="12"/>
  <c r="L93" i="12"/>
  <c r="M93" i="12"/>
  <c r="N93" i="12"/>
  <c r="C94" i="12"/>
  <c r="D94" i="12"/>
  <c r="E94" i="12"/>
  <c r="F94" i="12"/>
  <c r="G94" i="12"/>
  <c r="H94" i="12"/>
  <c r="I94" i="12"/>
  <c r="J94" i="12"/>
  <c r="K94" i="12"/>
  <c r="L94" i="12"/>
  <c r="M94" i="12"/>
  <c r="N94" i="12"/>
  <c r="C95" i="12"/>
  <c r="D95" i="12"/>
  <c r="E95" i="12"/>
  <c r="F95" i="12"/>
  <c r="G95" i="12"/>
  <c r="H95" i="12"/>
  <c r="I95" i="12"/>
  <c r="J95" i="12"/>
  <c r="K95" i="12"/>
  <c r="L95" i="12"/>
  <c r="M95" i="12"/>
  <c r="N95" i="12"/>
  <c r="C96" i="12"/>
  <c r="D96" i="12"/>
  <c r="E96" i="12"/>
  <c r="F96" i="12"/>
  <c r="G96" i="12"/>
  <c r="H96" i="12"/>
  <c r="I96" i="12"/>
  <c r="J96" i="12"/>
  <c r="K96" i="12"/>
  <c r="L96" i="12"/>
  <c r="M96" i="12"/>
  <c r="N96" i="12"/>
  <c r="C97" i="12"/>
  <c r="D97" i="12"/>
  <c r="E97" i="12"/>
  <c r="F97" i="12"/>
  <c r="G97" i="12"/>
  <c r="H97" i="12"/>
  <c r="I97" i="12"/>
  <c r="J97" i="12"/>
  <c r="K97" i="12"/>
  <c r="L97" i="12"/>
  <c r="M97" i="12"/>
  <c r="N97" i="12"/>
  <c r="B91" i="12"/>
  <c r="B92" i="12"/>
  <c r="B93" i="12"/>
  <c r="B94" i="12"/>
  <c r="B95" i="12"/>
  <c r="B96" i="12"/>
  <c r="B97" i="12"/>
  <c r="G8" i="3"/>
  <c r="A7" i="3"/>
  <c r="A7" i="9" s="1"/>
  <c r="A91" i="12" s="1"/>
  <c r="A8" i="3"/>
  <c r="A8" i="9" s="1"/>
  <c r="A92" i="12" s="1"/>
  <c r="A9" i="3"/>
  <c r="A9" i="9" s="1"/>
  <c r="A93" i="12" s="1"/>
  <c r="A11" i="3"/>
  <c r="A11" i="9" s="1"/>
  <c r="A95" i="12" s="1"/>
  <c r="A12" i="3"/>
  <c r="A12" i="9" s="1"/>
  <c r="A96" i="12" s="1"/>
  <c r="A13" i="3"/>
  <c r="A13" i="9" s="1"/>
  <c r="A97" i="12" s="1"/>
  <c r="A6" i="3"/>
  <c r="A6" i="9" s="1"/>
  <c r="A90" i="12" s="1"/>
  <c r="N36" i="12"/>
  <c r="M36" i="12"/>
  <c r="L36" i="12"/>
  <c r="K36" i="12"/>
  <c r="J36" i="12"/>
  <c r="I36" i="12"/>
  <c r="H36" i="12"/>
  <c r="G36" i="12"/>
  <c r="F36" i="12"/>
  <c r="E36" i="12"/>
  <c r="D36" i="12"/>
  <c r="C36" i="12"/>
  <c r="A35" i="12"/>
  <c r="A34" i="12"/>
  <c r="A33" i="12"/>
  <c r="A32" i="12"/>
  <c r="A31" i="12"/>
  <c r="A30" i="12"/>
  <c r="A29" i="12"/>
  <c r="A28" i="12"/>
  <c r="G11" i="12"/>
  <c r="F7" i="12"/>
  <c r="A71" i="12"/>
  <c r="A72" i="12"/>
  <c r="A73" i="12"/>
  <c r="A74" i="12"/>
  <c r="A75" i="12"/>
  <c r="A76" i="12"/>
  <c r="A77" i="12"/>
  <c r="A70" i="12"/>
  <c r="A51" i="12"/>
  <c r="A52" i="12"/>
  <c r="A53" i="12"/>
  <c r="A54" i="12"/>
  <c r="A55" i="12"/>
  <c r="A56" i="12"/>
  <c r="A57" i="12"/>
  <c r="A50" i="12"/>
  <c r="A9" i="12"/>
  <c r="A7" i="12"/>
  <c r="A8" i="12"/>
  <c r="A10" i="12"/>
  <c r="A11" i="12"/>
  <c r="A12" i="12"/>
  <c r="A13" i="12"/>
  <c r="A14" i="12"/>
  <c r="P51" i="12"/>
  <c r="N58" i="12"/>
  <c r="D7" i="12"/>
  <c r="E7" i="12"/>
  <c r="G7" i="12"/>
  <c r="H7" i="12"/>
  <c r="I7" i="12"/>
  <c r="J7" i="12"/>
  <c r="K7" i="12"/>
  <c r="L7" i="12"/>
  <c r="M7" i="12"/>
  <c r="N14" i="9"/>
  <c r="M14" i="9"/>
  <c r="L14" i="9"/>
  <c r="K14" i="9"/>
  <c r="J14" i="9"/>
  <c r="I14" i="9"/>
  <c r="H14" i="9"/>
  <c r="G14" i="9"/>
  <c r="F14" i="9"/>
  <c r="E14" i="9"/>
  <c r="D14" i="9"/>
  <c r="C14" i="9"/>
  <c r="B14" i="9"/>
  <c r="N16" i="11"/>
  <c r="B8" i="12"/>
  <c r="C8" i="12"/>
  <c r="D8" i="12"/>
  <c r="E8" i="12"/>
  <c r="F8" i="12"/>
  <c r="G8" i="12"/>
  <c r="H8" i="12"/>
  <c r="I8" i="12"/>
  <c r="J8" i="12"/>
  <c r="K8" i="12"/>
  <c r="L8" i="12"/>
  <c r="M8" i="12"/>
  <c r="B9" i="12"/>
  <c r="C9" i="12"/>
  <c r="D9" i="12"/>
  <c r="E9" i="12"/>
  <c r="F9" i="12"/>
  <c r="G9" i="12"/>
  <c r="H9" i="12"/>
  <c r="I9" i="12"/>
  <c r="J9" i="12"/>
  <c r="K9" i="12"/>
  <c r="L9" i="12"/>
  <c r="M9" i="12"/>
  <c r="B10" i="12"/>
  <c r="C10" i="12"/>
  <c r="D10" i="12"/>
  <c r="E10" i="12"/>
  <c r="F10" i="12"/>
  <c r="G10" i="12"/>
  <c r="H10" i="12"/>
  <c r="I10" i="12"/>
  <c r="J10" i="12"/>
  <c r="K10" i="12"/>
  <c r="L10" i="12"/>
  <c r="M10" i="12"/>
  <c r="B11" i="12"/>
  <c r="C11" i="12"/>
  <c r="D11" i="12"/>
  <c r="E11" i="12"/>
  <c r="F11" i="12"/>
  <c r="H11" i="12"/>
  <c r="I11" i="12"/>
  <c r="J11" i="12"/>
  <c r="K11" i="12"/>
  <c r="L11" i="12"/>
  <c r="M11" i="12"/>
  <c r="B12" i="12"/>
  <c r="C12" i="12"/>
  <c r="D12" i="12"/>
  <c r="E12" i="12"/>
  <c r="F12" i="12"/>
  <c r="G12" i="12"/>
  <c r="H12" i="12"/>
  <c r="I12" i="12"/>
  <c r="J12" i="12"/>
  <c r="K12" i="12"/>
  <c r="L12" i="12"/>
  <c r="M12" i="12"/>
  <c r="B13" i="12"/>
  <c r="C13" i="12"/>
  <c r="D13" i="12"/>
  <c r="E13" i="12"/>
  <c r="F13" i="12"/>
  <c r="G13" i="12"/>
  <c r="H13" i="12"/>
  <c r="I13" i="12"/>
  <c r="J13" i="12"/>
  <c r="K13" i="12"/>
  <c r="L13" i="12"/>
  <c r="M13" i="12"/>
  <c r="B14" i="12"/>
  <c r="C14" i="12"/>
  <c r="D14" i="12"/>
  <c r="E14" i="12"/>
  <c r="F14" i="12"/>
  <c r="G14" i="12"/>
  <c r="H14" i="12"/>
  <c r="I14" i="12"/>
  <c r="J14" i="12"/>
  <c r="K14" i="12"/>
  <c r="L14" i="12"/>
  <c r="M14" i="12"/>
  <c r="B71" i="12"/>
  <c r="C71" i="12"/>
  <c r="B72" i="12"/>
  <c r="C72" i="12"/>
  <c r="B73" i="12"/>
  <c r="C73" i="12"/>
  <c r="B74" i="12"/>
  <c r="C74" i="12"/>
  <c r="B75" i="12"/>
  <c r="C75" i="12"/>
  <c r="B76" i="12"/>
  <c r="C76" i="12"/>
  <c r="B77" i="12"/>
  <c r="C77" i="12"/>
  <c r="C70" i="12"/>
  <c r="D70" i="12" s="1"/>
  <c r="A69" i="12"/>
  <c r="N15" i="12"/>
  <c r="B30" i="12"/>
  <c r="B32" i="12"/>
  <c r="P12" i="1"/>
  <c r="P12" i="12" s="1"/>
  <c r="P13" i="1"/>
  <c r="P13" i="12" s="1"/>
  <c r="B35" i="12"/>
  <c r="E7" i="3"/>
  <c r="G7" i="3"/>
  <c r="E9" i="3"/>
  <c r="G9" i="3"/>
  <c r="G10" i="3"/>
  <c r="F11" i="3"/>
  <c r="G12" i="3"/>
  <c r="G13" i="3"/>
  <c r="F7" i="3"/>
  <c r="E8" i="3"/>
  <c r="N15" i="1"/>
  <c r="M15" i="1"/>
  <c r="L15" i="1"/>
  <c r="K15" i="1"/>
  <c r="J15" i="1"/>
  <c r="I15" i="1"/>
  <c r="H15" i="1"/>
  <c r="G15" i="1"/>
  <c r="F15" i="1"/>
  <c r="E15" i="1"/>
  <c r="D15" i="1"/>
  <c r="C15" i="1"/>
  <c r="B15" i="1"/>
  <c r="P9" i="1"/>
  <c r="P9" i="12" s="1"/>
  <c r="B31" i="12"/>
  <c r="A10" i="3"/>
  <c r="P14" i="9" l="1"/>
  <c r="Q8" i="9" s="1"/>
  <c r="R92" i="12" s="1"/>
  <c r="O97" i="12"/>
  <c r="O96" i="12"/>
  <c r="O95" i="12"/>
  <c r="F13" i="3"/>
  <c r="E11" i="3"/>
  <c r="O91" i="12"/>
  <c r="O93" i="12"/>
  <c r="O92" i="12"/>
  <c r="F12" i="3"/>
  <c r="E98" i="12"/>
  <c r="D72" i="12"/>
  <c r="F72" i="12" s="1"/>
  <c r="D77" i="12"/>
  <c r="G77" i="12" s="1"/>
  <c r="E77" i="12"/>
  <c r="D73" i="12"/>
  <c r="G73" i="12" s="1"/>
  <c r="D74" i="12"/>
  <c r="E74" i="12" s="1"/>
  <c r="F15" i="12"/>
  <c r="D98" i="12"/>
  <c r="K98" i="12"/>
  <c r="M98" i="12"/>
  <c r="P10" i="11"/>
  <c r="O52" i="12"/>
  <c r="P52" i="12" s="1"/>
  <c r="P12" i="11"/>
  <c r="O54" i="12"/>
  <c r="P54" i="12" s="1"/>
  <c r="P11" i="11"/>
  <c r="O53" i="12"/>
  <c r="P53" i="12" s="1"/>
  <c r="P14" i="11"/>
  <c r="O56" i="12"/>
  <c r="P56" i="12" s="1"/>
  <c r="P13" i="11"/>
  <c r="O55" i="12"/>
  <c r="P55" i="12" s="1"/>
  <c r="P15" i="11"/>
  <c r="O57" i="12"/>
  <c r="P57" i="12" s="1"/>
  <c r="P11" i="1"/>
  <c r="P11" i="12" s="1"/>
  <c r="B15" i="12"/>
  <c r="B34" i="12"/>
  <c r="P8" i="1"/>
  <c r="P8" i="12" s="1"/>
  <c r="J98" i="12"/>
  <c r="G98" i="12"/>
  <c r="I98" i="12"/>
  <c r="L98" i="12"/>
  <c r="C98" i="12"/>
  <c r="H98" i="12"/>
  <c r="F98" i="12"/>
  <c r="B98" i="12"/>
  <c r="E13" i="3"/>
  <c r="F6" i="3"/>
  <c r="D75" i="12"/>
  <c r="F75" i="12" s="1"/>
  <c r="D71" i="12"/>
  <c r="F71" i="12" s="1"/>
  <c r="P32" i="12"/>
  <c r="P34" i="12"/>
  <c r="B29" i="12"/>
  <c r="B33" i="12"/>
  <c r="K15" i="12"/>
  <c r="E15" i="12"/>
  <c r="E70" i="12"/>
  <c r="G70" i="12"/>
  <c r="F9" i="3"/>
  <c r="F77" i="12"/>
  <c r="F8" i="3"/>
  <c r="G11" i="3"/>
  <c r="G16" i="3" s="1"/>
  <c r="D76" i="12"/>
  <c r="F76" i="12" s="1"/>
  <c r="E6" i="3"/>
  <c r="P29" i="12"/>
  <c r="G15" i="12"/>
  <c r="E12" i="3"/>
  <c r="I15" i="12"/>
  <c r="P14" i="1"/>
  <c r="P14" i="12" s="1"/>
  <c r="P31" i="12"/>
  <c r="F10" i="3"/>
  <c r="H15" i="12"/>
  <c r="F70" i="12"/>
  <c r="P50" i="12"/>
  <c r="E10" i="3"/>
  <c r="M15" i="12"/>
  <c r="D15" i="12"/>
  <c r="L15" i="12"/>
  <c r="C15" i="12"/>
  <c r="N98" i="12"/>
  <c r="J15" i="12"/>
  <c r="O15" i="1"/>
  <c r="P15" i="1" s="1"/>
  <c r="P28" i="12"/>
  <c r="O16" i="11"/>
  <c r="P16" i="11" s="1"/>
  <c r="Q9" i="9" l="1"/>
  <c r="R93" i="12" s="1"/>
  <c r="Q10" i="9"/>
  <c r="R94" i="12" s="1"/>
  <c r="Q7" i="9"/>
  <c r="Q11" i="9"/>
  <c r="R95" i="12" s="1"/>
  <c r="Q6" i="9"/>
  <c r="Q12" i="9"/>
  <c r="R96" i="12" s="1"/>
  <c r="Q13" i="9"/>
  <c r="E72" i="12"/>
  <c r="G72" i="12"/>
  <c r="G74" i="12"/>
  <c r="F74" i="12"/>
  <c r="E73" i="12"/>
  <c r="G71" i="12"/>
  <c r="F73" i="12"/>
  <c r="P20" i="11"/>
  <c r="P21" i="11"/>
  <c r="P63" i="12"/>
  <c r="T53" i="12" s="1"/>
  <c r="E71" i="12"/>
  <c r="G75" i="12"/>
  <c r="E75" i="12"/>
  <c r="P19" i="11"/>
  <c r="P22" i="11"/>
  <c r="O58" i="12"/>
  <c r="P58" i="12" s="1"/>
  <c r="B36" i="12"/>
  <c r="P33" i="12"/>
  <c r="P30" i="12"/>
  <c r="O40" i="12" s="1"/>
  <c r="E76" i="12"/>
  <c r="F15" i="3"/>
  <c r="G76" i="12"/>
  <c r="E14" i="3"/>
  <c r="P35" i="12"/>
  <c r="O98" i="12"/>
  <c r="P98" i="12" s="1"/>
  <c r="P61" i="12"/>
  <c r="T52" i="12" s="1"/>
  <c r="P62" i="12"/>
  <c r="T54" i="12" s="1"/>
  <c r="P64" i="12"/>
  <c r="T55" i="12" s="1"/>
  <c r="P36" i="12"/>
  <c r="T39" i="12" s="1"/>
  <c r="O15" i="12"/>
  <c r="O19" i="12"/>
  <c r="O21" i="12"/>
  <c r="O20" i="12"/>
  <c r="O18" i="12"/>
  <c r="O18" i="1"/>
  <c r="O20" i="1"/>
  <c r="O19" i="1"/>
  <c r="O21" i="1"/>
  <c r="P17" i="9" l="1"/>
  <c r="R90" i="12"/>
  <c r="P91" i="12"/>
  <c r="R91" i="12"/>
  <c r="O39" i="12"/>
  <c r="P97" i="12"/>
  <c r="R97" i="12"/>
  <c r="P18" i="9"/>
  <c r="P90" i="12"/>
  <c r="G80" i="12"/>
  <c r="T70" i="12" s="1"/>
  <c r="F79" i="12"/>
  <c r="T69" i="12" s="1"/>
  <c r="P23" i="11"/>
  <c r="E78" i="12"/>
  <c r="T68" i="12" s="1"/>
  <c r="P15" i="12"/>
  <c r="T38" i="12" s="1"/>
  <c r="O36" i="12"/>
  <c r="O22" i="1"/>
  <c r="P19" i="1" s="1"/>
  <c r="O22" i="12"/>
  <c r="P21" i="12" s="1"/>
  <c r="T6" i="12" s="1"/>
  <c r="O42" i="12"/>
  <c r="O41" i="12"/>
  <c r="Q103" i="12" l="1"/>
  <c r="P103" i="12"/>
  <c r="Q102" i="12"/>
  <c r="P102" i="12"/>
  <c r="P18" i="1"/>
  <c r="P19" i="12"/>
  <c r="T3" i="12" s="1"/>
  <c r="P21" i="1"/>
  <c r="P18" i="12"/>
  <c r="T4" i="12" s="1"/>
  <c r="P20" i="12"/>
  <c r="T5" i="12" s="1"/>
  <c r="P20" i="1"/>
  <c r="O43" i="12"/>
  <c r="P41" i="12" s="1"/>
  <c r="T27" i="12" s="1"/>
  <c r="P39" i="12" l="1"/>
  <c r="T25" i="12" s="1"/>
  <c r="P40" i="12"/>
  <c r="T26" i="12" s="1"/>
  <c r="P42" i="12"/>
  <c r="T28" i="12" s="1"/>
  <c r="P93" i="12" l="1"/>
  <c r="P92" i="12"/>
  <c r="P94" i="12"/>
  <c r="P95" i="12"/>
  <c r="P96" i="12"/>
  <c r="P19" i="9" l="1"/>
  <c r="Q17" i="9" l="1"/>
  <c r="Q18" i="9"/>
  <c r="Q104" i="12"/>
  <c r="R102" i="12" s="1"/>
  <c r="T85" i="12" s="1"/>
  <c r="R103" i="12" l="1"/>
  <c r="T86" i="12" s="1"/>
</calcChain>
</file>

<file path=xl/sharedStrings.xml><?xml version="1.0" encoding="utf-8"?>
<sst xmlns="http://schemas.openxmlformats.org/spreadsheetml/2006/main" count="444" uniqueCount="231">
  <si>
    <t>Enter the number of monthly report received by OD from the health centre.</t>
  </si>
  <si>
    <t>Expected no. monthly reports to be sent to OD</t>
  </si>
  <si>
    <t xml:space="preserve">Actual no. of monthly reports received by OD </t>
  </si>
  <si>
    <t>Jan</t>
  </si>
  <si>
    <t>Feb</t>
  </si>
  <si>
    <t>Mar</t>
  </si>
  <si>
    <t>Apr</t>
  </si>
  <si>
    <t>May</t>
  </si>
  <si>
    <t>Jun</t>
  </si>
  <si>
    <t>Jul</t>
  </si>
  <si>
    <t>Aug</t>
  </si>
  <si>
    <t>Sep</t>
  </si>
  <si>
    <t>Oct</t>
  </si>
  <si>
    <t>Nov</t>
  </si>
  <si>
    <t>Dec</t>
  </si>
  <si>
    <t>A</t>
  </si>
  <si>
    <t>B</t>
  </si>
  <si>
    <t>C</t>
  </si>
  <si>
    <t>D</t>
  </si>
  <si>
    <t>E</t>
  </si>
  <si>
    <t>F</t>
  </si>
  <si>
    <t>G</t>
  </si>
  <si>
    <t>H</t>
  </si>
  <si>
    <t>I</t>
  </si>
  <si>
    <t>J</t>
  </si>
  <si>
    <t>K</t>
  </si>
  <si>
    <t>L</t>
  </si>
  <si>
    <t>M</t>
  </si>
  <si>
    <t>N</t>
  </si>
  <si>
    <t>O</t>
  </si>
  <si>
    <t xml:space="preserve">P </t>
  </si>
  <si>
    <t>P</t>
  </si>
  <si>
    <t>OD totals</t>
  </si>
  <si>
    <t xml:space="preserve">Metrics </t>
  </si>
  <si>
    <t>Summary results</t>
  </si>
  <si>
    <t xml:space="preserve">Number </t>
  </si>
  <si>
    <t xml:space="preserve">Percent </t>
  </si>
  <si>
    <t>Reporting Timeliness Assessment Tool</t>
  </si>
  <si>
    <t xml:space="preserve">OD supervisors checklist for assessment of reporting timeliness </t>
  </si>
  <si>
    <t>Actual number of monthly reports received by OD during the year</t>
  </si>
  <si>
    <t>Total number of monthly reports received by OD by submission deadline</t>
  </si>
  <si>
    <t xml:space="preserve"> C</t>
  </si>
  <si>
    <t xml:space="preserve">F </t>
  </si>
  <si>
    <t>OD Totals</t>
  </si>
  <si>
    <t>Metrics</t>
  </si>
  <si>
    <t>Summary Results</t>
  </si>
  <si>
    <t>Number</t>
  </si>
  <si>
    <t>Percent</t>
  </si>
  <si>
    <t xml:space="preserve">Total health centres </t>
  </si>
  <si>
    <t>OD TB supervisor checklist for data accuracy check</t>
  </si>
  <si>
    <t>Data reported in the monthly report</t>
  </si>
  <si>
    <t>Figure recounted from the TB register</t>
  </si>
  <si>
    <t>Verification Factor</t>
  </si>
  <si>
    <t>VF &lt; 0.90</t>
  </si>
  <si>
    <t>VF &gt; 1.10</t>
  </si>
  <si>
    <t xml:space="preserve">VF = 1.0 (within +/- 10%) </t>
  </si>
  <si>
    <t xml:space="preserve"> VF = C/B</t>
  </si>
  <si>
    <t>(over-reporting)</t>
  </si>
  <si>
    <t>(under-reporting)</t>
  </si>
  <si>
    <t>(Exactly matches the reported data)</t>
  </si>
  <si>
    <t>OD TB Supervisor Checklist for Internal Consistency Over Time</t>
  </si>
  <si>
    <t>Preceding Months (Specify below)</t>
  </si>
  <si>
    <t>Current month (Specify below)</t>
  </si>
  <si>
    <t>Average of preceding 12 months in 2020 
G = (A+B+C+D+E+F+G+I+J+K+L)/12</t>
  </si>
  <si>
    <t xml:space="preserve">Percentage </t>
  </si>
  <si>
    <t>Color coding</t>
  </si>
  <si>
    <t xml:space="preserve">75-90% </t>
  </si>
  <si>
    <t>Below 75 %</t>
  </si>
  <si>
    <t>Completeness rate</t>
  </si>
  <si>
    <t>Total expected no. of values for the indicator</t>
  </si>
  <si>
    <t>Total actual no. of non- missing values for the given indicator</t>
  </si>
  <si>
    <t>Ratio of current month to the average of preceding 12 months 
(O = M/N)</t>
  </si>
  <si>
    <t>password123</t>
  </si>
  <si>
    <t>Monthly reports received by OD by the report submission deadline</t>
  </si>
  <si>
    <t>% Difference between health centre ratio and OD ratio
[O (health centre) -  O (OD)] / O (OD) X 100</t>
  </si>
  <si>
    <t xml:space="preserve">No. of OD Completing the Reported Indicator Data </t>
  </si>
  <si>
    <t>Percentage</t>
  </si>
  <si>
    <t xml:space="preserve">Reporting completeness </t>
  </si>
  <si>
    <t>Number of OD</t>
  </si>
  <si>
    <t>វាលអង្គពពេល</t>
  </si>
  <si>
    <t>ពោធិ៍មាស</t>
  </si>
  <si>
    <t>និទាន</t>
  </si>
  <si>
    <t>ស្វាយចចប</t>
  </si>
  <si>
    <t>កក់ព្រះខែ</t>
  </si>
  <si>
    <t>ពោធិ៍ចំរើន</t>
  </si>
  <si>
    <t>ព្រៃញាតិ</t>
  </si>
  <si>
    <t>ពោធិ៍អង្រ្កង</t>
  </si>
  <si>
    <t>Enter the number of monthly Indicator report received by OD from the health facility</t>
  </si>
  <si>
    <t>Total number of health facilities over-reporting</t>
  </si>
  <si>
    <t>Total number of health facilities under-reporting</t>
  </si>
  <si>
    <t>Total number of health facilities exactly matching</t>
  </si>
  <si>
    <t>Name of health facilities</t>
  </si>
  <si>
    <t>Names of health facilities</t>
  </si>
  <si>
    <t>HFs with at less than 33% difference between the HFs and operational district ratio</t>
  </si>
  <si>
    <t>Number of HFs with Data Accuracy Verification</t>
  </si>
  <si>
    <t>HFs with at 33% or more difference between the HFs and operational district ratio</t>
  </si>
  <si>
    <t>Total number of health centres</t>
  </si>
  <si>
    <t>This publication was produced with the support of the United States Agency for International Development (USAID) under the terms of the TB Data, Impact Assessment and Communications Hub (TB DIAH) Associate Award No. 7200AA18LA00007. TB DIAH is implemented by the University of North Carolina at Chapel Hill, in partnership with John Snow, Inc. Views expressed are not necessarily those of USAID or the United States government. MS-22-214c TB</t>
  </si>
  <si>
    <t>DQR Toolkit Guidelines</t>
  </si>
  <si>
    <t>OD TB supervisor’s checklist for availability of Report</t>
  </si>
  <si>
    <t>Number of bacteriologically confirmed pulmonary TB cases</t>
  </si>
  <si>
    <t>Indicators used for data quality review:</t>
  </si>
  <si>
    <t xml:space="preserve">OD TB supervisor’s checklist for assessment of completeness of Indicator Data </t>
  </si>
  <si>
    <t>Choose the Indicator from the drop-down menu that is used for Internal consistency over time</t>
  </si>
  <si>
    <t>Choose the Indicator from the drop-down menu that is used for completeness of reported indicator data</t>
  </si>
  <si>
    <t>Choose the Indicator from the drop-down menu that is used for verification for data accuracy check</t>
  </si>
  <si>
    <t>អត្រានៃការទទួលបានរបាយការណ៍ពីមូលដ្ឋានសុខាភិបាល</t>
  </si>
  <si>
    <t>&lt; 75%</t>
  </si>
  <si>
    <t>ចន្លោះ 75% - 90%</t>
  </si>
  <si>
    <t>ពេញលេញ 100%</t>
  </si>
  <si>
    <t>&gt; 100 %</t>
  </si>
  <si>
    <t>ភាពទាន់ពេលវេលានៃរបាយការណ៍</t>
  </si>
  <si>
    <t>≤ 75%</t>
  </si>
  <si>
    <t>ចន្លោះ 75% - 99%</t>
  </si>
  <si>
    <t>≥ 100%</t>
  </si>
  <si>
    <t>ស្រុកប្រតិបត្តិដែលមានអត្រារបាយការណ៍ពេញលេញ</t>
  </si>
  <si>
    <t>ស្រុកប្រតិបត្តិដែលមានអត្រារបាយការណ៍ទាន់ពេលវេលា</t>
  </si>
  <si>
    <t>&lt; 90 %</t>
  </si>
  <si>
    <t>ចន្លោះ 91-99 %</t>
  </si>
  <si>
    <t>ពេញលេញ 100 %</t>
  </si>
  <si>
    <t>រាយការណ៍លើស</t>
  </si>
  <si>
    <t>រាយការណ៍ខ្វះ</t>
  </si>
  <si>
    <t>ត្រឹមត្រូវ</t>
  </si>
  <si>
    <t>ផលចែករវាងមូលដ្ឋានសុខាភិបាល និងទិន្នន័យនៅស្រុកប្រតិបត្តិ ≥ 33% មិនអាចទទួលយកបាន</t>
  </si>
  <si>
    <t>ផលចែករវាងមូលដ្ឋានសុខាភិបាល និងទិន្នន័យនៅស្រុកប្រតិបត្តិ ≤ 33% អាចទទួលយកបាន</t>
  </si>
  <si>
    <t>ផ្ទាំងគ្រប់គ្រងគុណភាពទិន្នន័យ</t>
  </si>
  <si>
    <t>ការត្រួតពិនិត្យគុណភាពទិន្នន័យនៅស្រុកប្រតិបត្តិ (ឈ្មោះស្រុកប្រតិបត្តិ)</t>
  </si>
  <si>
    <t>ទម្រង់វាយតម្លៃអត្រានៃការទទួលបានរបាយការណ៍</t>
  </si>
  <si>
    <t>ឈ្មោះមូលដ្ឋានសុខាភិបាល</t>
  </si>
  <si>
    <t>បញ្ចូលចំនួនរបាយការណ៍ក្នុងខែដែលស្រុកប្រតិបត្តិបានទទួលបានពីមូលដ្ឋានសុខាភិបាល</t>
  </si>
  <si>
    <t>មករា</t>
  </si>
  <si>
    <t>កុម្ភៈ</t>
  </si>
  <si>
    <t>មិនា</t>
  </si>
  <si>
    <t>មេសា</t>
  </si>
  <si>
    <t>ឧសភា</t>
  </si>
  <si>
    <t>មិថុនា</t>
  </si>
  <si>
    <t>កក្កដា</t>
  </si>
  <si>
    <t>សីហា</t>
  </si>
  <si>
    <t>កញ្ញា</t>
  </si>
  <si>
    <t>តុលា</t>
  </si>
  <si>
    <t>វិច្ឆិកា</t>
  </si>
  <si>
    <t>ធ្នូ</t>
  </si>
  <si>
    <t>ចំនួនរបាយការណ៍ជាក់ស្តែងប្រចាំដែលស្រុកប្រតិបត្តិទទួលបាន</t>
  </si>
  <si>
    <t>សរុប</t>
  </si>
  <si>
    <t xml:space="preserve">រង្វាស់ </t>
  </si>
  <si>
    <t>ចំនួនមូលដ្ឋានសុខាភិបាលសរុប</t>
  </si>
  <si>
    <t>លទ្ធផលសង្ខេប</t>
  </si>
  <si>
    <t>ចំនួន</t>
  </si>
  <si>
    <t>ភាគរយ</t>
  </si>
  <si>
    <r>
      <rPr>
        <b/>
        <sz val="10"/>
        <color theme="1"/>
        <rFont val="Khmer OS Siemreap"/>
      </rPr>
      <t>អត្រាភាពពេញលេញនៃរបាយការណ៍</t>
    </r>
    <r>
      <rPr>
        <b/>
        <sz val="10"/>
        <color theme="1"/>
        <rFont val="Arial"/>
        <family val="2"/>
      </rPr>
      <t xml:space="preserve"> (%) (P=O/N*100)</t>
    </r>
  </si>
  <si>
    <r>
      <rPr>
        <b/>
        <sz val="11"/>
        <color rgb="FF00B0F0"/>
        <rFont val="Khmer OS Siemreap"/>
      </rPr>
      <t>ចំនួន និងភាគរយនៃមូលដ្ឋានសុខាភិបាលមានអត្រានៃការទទួលបានរបាយការណ៍ចន្លោះ</t>
    </r>
    <r>
      <rPr>
        <b/>
        <sz val="11"/>
        <color rgb="FF00B0F0"/>
        <rFont val="Arial"/>
        <family val="2"/>
      </rPr>
      <t xml:space="preserve"> 75% - 90%</t>
    </r>
  </si>
  <si>
    <r>
      <rPr>
        <b/>
        <sz val="11"/>
        <color rgb="FFFF0000"/>
        <rFont val="Khmer OS Siemreap"/>
      </rPr>
      <t>ចំនួន និងភាគរយនៃមូលដ្ឋានសុខាភិបាលមានអត្រានៃការទទួលបានរបាយការណ៍ក្រោម</t>
    </r>
    <r>
      <rPr>
        <b/>
        <sz val="11"/>
        <color rgb="FFFF0000"/>
        <rFont val="Arial"/>
        <family val="2"/>
      </rPr>
      <t xml:space="preserve"> 75%</t>
    </r>
  </si>
  <si>
    <r>
      <t xml:space="preserve">1 </t>
    </r>
    <r>
      <rPr>
        <b/>
        <sz val="11"/>
        <color theme="1"/>
        <rFont val="Khmer OS Siemreap"/>
      </rPr>
      <t>មានន័យថាមានរបាយការណ៍</t>
    </r>
    <r>
      <rPr>
        <b/>
        <sz val="11"/>
        <color theme="1"/>
        <rFont val="Calibri"/>
        <family val="2"/>
        <scheme val="minor"/>
      </rPr>
      <t xml:space="preserve"> 
0 </t>
    </r>
    <r>
      <rPr>
        <b/>
        <u/>
        <sz val="11"/>
        <color theme="1"/>
        <rFont val="Khmer OS Siemreap"/>
      </rPr>
      <t>មិន</t>
    </r>
    <r>
      <rPr>
        <b/>
        <sz val="11"/>
        <color theme="1"/>
        <rFont val="Khmer OS Siemreap"/>
      </rPr>
      <t>មានន័យថាមានរបាយការណ៍</t>
    </r>
  </si>
  <si>
    <t>វាយតម្លៃភាពទាន់ពេលវេលានៃរបាយការណ៍</t>
  </si>
  <si>
    <t>ចំនួនរបាយការណ៍ប្រចាំខែដែលស្រុកប្រតិបត្តិទទួលបានជាក់ស្តែងក្នុងឆ្នាំ</t>
  </si>
  <si>
    <t>របាយការណ៍ប្រចាំខែដែលស្រុកប្រតិបត្តិទទួលបានតាមកាលបរិច្ឆេទកំណត់</t>
  </si>
  <si>
    <t>ចំនួនរបាយការណ៍ប្រចាំខែដែលស្រុកប្រតិបត្តិទទួលបានតាមកាលបរិច្ឆេទកំណត់</t>
  </si>
  <si>
    <t>អត្រានៃរបាយការណ៍ដែលបានផ្ញើទាន់ពេលវេលា</t>
  </si>
  <si>
    <r>
      <t>P = O / B</t>
    </r>
    <r>
      <rPr>
        <b/>
        <sz val="11"/>
        <color rgb="FFFF0000"/>
        <rFont val="Arial"/>
        <family val="2"/>
      </rPr>
      <t>*100</t>
    </r>
  </si>
  <si>
    <t xml:space="preserve">ចំនួន និងភាគរយដែលមូលដ្ឋានសុខាភិបាលមានអត្រានៃភាពទាន់ពេលវេលានៃរបាយការណ៍ 75% ឬក្រោម   </t>
  </si>
  <si>
    <t>ចំនួន និងភាគរយដែលមូលដ្ឋានសុខាភិបាលមានអត្រានៃភាពទាន់ពេលវេលានៃរបាយការណ៍ នៅចន្លោះ 75% - 99%</t>
  </si>
  <si>
    <t xml:space="preserve">ចំនួន និងភាគរយនៃមូលដ្ឋានសុខាភិបាលមានអត្រានៃភាពទាន់ពេលវេលានៃរបាយការណ៍ 100% </t>
  </si>
  <si>
    <t>ចំនួន និងភាគរយ ដែលមូលដ្ឋានសុខាភិបាលមានរបាយការណ៍ទាន់ពេលវេលាលើសពី១០០%</t>
  </si>
  <si>
    <t>ចំនួនមូលដ្ឋានសុខាភិបាល</t>
  </si>
  <si>
    <t>វាយតម្លៃភាពពេញលេញនៃរបាយការណ៍</t>
  </si>
  <si>
    <t>អ្នកភិបាលរបេងស្រុកប្រតិបត្តិពិនិត្យអត្រាភាពពេញលេញនៃរបាយការណ៍</t>
  </si>
  <si>
    <t>បញ្ចូលចំនួនរបាយការណ៍ពេញលេញប្រចាំខែ ដែលស្រុកប្រតិបត្តិទទួលបានពីមូលដ្ឋានសុខាភិបាល</t>
  </si>
  <si>
    <t>ចំនួនរបាយការណ៍ដែលមានពេញលេញសរុបរំពឹងទុក</t>
  </si>
  <si>
    <t>ចំនួនរបាយការណ៍ដែលមានភាពពេញលេញជាក់ស្តែង</t>
  </si>
  <si>
    <t>អត្រានៃភាពពេញលេញ</t>
  </si>
  <si>
    <r>
      <rPr>
        <b/>
        <sz val="11"/>
        <color rgb="FFFF0000"/>
        <rFont val="Khmer OS Siemreap"/>
      </rPr>
      <t>ចំនួនរបាយការណ៍ដែលមានអត្រានៃភាពពេញលេញ ក្រោម</t>
    </r>
    <r>
      <rPr>
        <b/>
        <sz val="11"/>
        <color rgb="FFFF0000"/>
        <rFont val="Arial"/>
        <family val="2"/>
      </rPr>
      <t xml:space="preserve"> 90 %</t>
    </r>
  </si>
  <si>
    <r>
      <rPr>
        <b/>
        <sz val="11"/>
        <color rgb="FF00B050"/>
        <rFont val="Khmer OS Siemreap"/>
      </rPr>
      <t>ចំនួនរបាយការណ៍ដែលមានអត្រានៃភាពពេញលេញដូចែដលលទ្ធផលរំពឹងទុក</t>
    </r>
    <r>
      <rPr>
        <b/>
        <sz val="11"/>
        <color rgb="FF00B050"/>
        <rFont val="Arial"/>
        <family val="2"/>
      </rPr>
      <t xml:space="preserve"> 100 %</t>
    </r>
  </si>
  <si>
    <r>
      <rPr>
        <b/>
        <sz val="11"/>
        <color rgb="FF00B0F0"/>
        <rFont val="Khmer OS Siemreap"/>
      </rPr>
      <t>ចំនួនរបាយការណ៍ដែលមានអត្រានៃភាពពេញលេញ នៅចន្លោះ</t>
    </r>
    <r>
      <rPr>
        <b/>
        <sz val="11"/>
        <color rgb="FF00B0F0"/>
        <rFont val="Arial"/>
        <family val="2"/>
      </rPr>
      <t xml:space="preserve"> 91-99 %</t>
    </r>
  </si>
  <si>
    <r>
      <rPr>
        <b/>
        <sz val="11"/>
        <color theme="1"/>
        <rFont val="Khmer OS Siemreap"/>
      </rPr>
      <t>ចំនួនរបាយការណ៍ដែលមានអត្រានៃភាពពេញលេញ នៅចន្លោះ</t>
    </r>
    <r>
      <rPr>
        <b/>
        <sz val="11"/>
        <color theme="1"/>
        <rFont val="Arial"/>
        <family val="2"/>
      </rPr>
      <t xml:space="preserve"> 100 %</t>
    </r>
  </si>
  <si>
    <t>ទម្រង់ពិនិត្យសុក្រឹត្យភាពទិន្នន័យ</t>
  </si>
  <si>
    <t>ទិន្នន័យរាយការណ៍នៅក្នុងរបាយការណ៍ប្រចាំខែ</t>
  </si>
  <si>
    <t>ចំនួនរាប់ឡើងវិញចេញពីសៀវភៅកត់ត្រារបេង</t>
  </si>
  <si>
    <t>កត្តាផ្ទៀងផ្ទាត់</t>
  </si>
  <si>
    <t>ត្រឹមត្រូវឥតខ្ចោះជាមួយទិន្នន័យរាយការណ៍</t>
  </si>
  <si>
    <t>ចំនួនមូលដ្ឋានសុខាភិបាលសរុបដែលរាយការណ៍លើស</t>
  </si>
  <si>
    <t>ចំនួនមូលដ្ឋានសុខាភិបាលសរុបដែលរាយការណ៍ខ្វះ</t>
  </si>
  <si>
    <t>ចំនួនមូលដ្ឋានសុខាភិបាលសរុបដែលរាយការណ៍ត្រឹមត្រូវឥតខ្ចោះ</t>
  </si>
  <si>
    <t>ខែមុន (បញ្ជាក់ខាងក្រោម)</t>
  </si>
  <si>
    <t>ឈ្មោះមណ្ឌលសុខាភិបាល</t>
  </si>
  <si>
    <t>មករា-២២</t>
  </si>
  <si>
    <t>កុម្ភៈ-២២</t>
  </si>
  <si>
    <t>មិនា-២២</t>
  </si>
  <si>
    <t>មេសា-២២</t>
  </si>
  <si>
    <t>ឧសភា-២២</t>
  </si>
  <si>
    <t>មិថុនា-២២</t>
  </si>
  <si>
    <t>កក្កដា-២២</t>
  </si>
  <si>
    <t>សីហា-២២</t>
  </si>
  <si>
    <t>កញ្ញា-២២</t>
  </si>
  <si>
    <t>តុលា-២២</t>
  </si>
  <si>
    <t>វិច្ឆិកា-២២</t>
  </si>
  <si>
    <t>ធ្នូ-២២</t>
  </si>
  <si>
    <t>ខែបច្ចុប្បន្ន(បញ្ជាក់ខាងក្រោម) ២០២៣</t>
  </si>
  <si>
    <r>
      <rPr>
        <b/>
        <sz val="9"/>
        <color theme="1"/>
        <rFont val="Khmer OS Siemreap"/>
      </rPr>
      <t>មធ្យមភាគនៃខែ១២មុន ក្នុងឆ្នាំ២០២២</t>
    </r>
    <r>
      <rPr>
        <b/>
        <sz val="9"/>
        <color theme="1"/>
        <rFont val="Arial"/>
        <family val="2"/>
      </rPr>
      <t xml:space="preserve"> 
G = (A+B+C+D+E+F+G+I+J+K+L)/12</t>
    </r>
  </si>
  <si>
    <r>
      <rPr>
        <b/>
        <sz val="9"/>
        <color theme="1"/>
        <rFont val="Khmer OS Siemreap"/>
      </rPr>
      <t>សមាមាត្រនៃខែបច្ចុប្បន្ន ធៀបទៅនឹងមធ្យមភាគ១២ខែមុន</t>
    </r>
    <r>
      <rPr>
        <b/>
        <sz val="9"/>
        <color theme="1"/>
        <rFont val="Arial"/>
        <family val="2"/>
      </rPr>
      <t xml:space="preserve"> (O=M/N)</t>
    </r>
  </si>
  <si>
    <r>
      <rPr>
        <b/>
        <sz val="9"/>
        <color theme="1"/>
        <rFont val="Khmer OS Siemreap"/>
      </rPr>
      <t xml:space="preserve">% នៃភាពខុសគ្នារវាងសមាមាត្រមូលដ្ឋានសុខាភិបាល និង
សមាមាត្រនៅស្រុកប្រតិបត្តិ </t>
    </r>
    <r>
      <rPr>
        <b/>
        <sz val="9"/>
        <color theme="1"/>
        <rFont val="Arial"/>
        <family val="2"/>
      </rPr>
      <t xml:space="preserve">
[O (health centre) -  O (OD)] / O (OD) X 100</t>
    </r>
  </si>
  <si>
    <t>រង្វាស់</t>
  </si>
  <si>
    <t>មូលដ្ឋានសុខាភិបាលដែលមាន 33% ឬលើសនៃភាពខុសគ្នារវាងមូលដ្ឋានសុខាភិបាល និងសមាមាត្រ</t>
  </si>
  <si>
    <t>មូលដ្ឋានសុខាភិបាលដែលមានតិចជាង 33% នៃភាពខុសគ្នារវាងមូលដ្ឋានសុខាភិបាល និងសមាមាត្រស្រុកប្រតិបត្តិ</t>
  </si>
  <si>
    <t>ចំនួនសរុបក្នុងមូលដ្ឋានសុខាភិបាល</t>
  </si>
  <si>
    <t>ចំនួនរបេងចុះបញ្ជីព្យាបាល</t>
  </si>
  <si>
    <t>ចំនួនរបេងសួត</t>
  </si>
  <si>
    <t>ចំនួនធ្វើតេស្តដោយប្រើ geneXpert</t>
  </si>
  <si>
    <t>ចំនួនករណីវិជ្ជមានភាពស៊ាំថ្នាំ rifampicin</t>
  </si>
  <si>
    <t>ចំនួនករណីរបេងសួតធ្វើរោគវិនិច្ឆ័យគ្លីនិក</t>
  </si>
  <si>
    <t>ចំនួនអ្នករស់នៅជិតស្និទ្ធដែលទទួលការព្យាបាលបង្ការ</t>
  </si>
  <si>
    <t>ចំនួនអ្នកជំងឺរបេងមានHIV</t>
  </si>
  <si>
    <r>
      <t>1</t>
    </r>
    <r>
      <rPr>
        <b/>
        <sz val="10"/>
        <color theme="1"/>
        <rFont val="Khmer OS Siemreap"/>
      </rPr>
      <t xml:space="preserve"> មានន័យថាOD ទទួលបានរបាយការណ៍តាមកាលបរិច្ឆេទ</t>
    </r>
  </si>
  <si>
    <r>
      <t xml:space="preserve">0 </t>
    </r>
    <r>
      <rPr>
        <b/>
        <sz val="10"/>
        <color theme="1"/>
        <rFont val="Khmer OS Siemreap"/>
      </rPr>
      <t>មានន័យថាOD ទទួលបានរបាយការណ៍ក្រោយកាលបរិច្ឆេទ</t>
    </r>
  </si>
  <si>
    <r>
      <t>មូលដ្ឋានសុខាភិបាលដែលមានតម្លៃមិនរាយការណ៍ស្មើ ឬលើស១០% នឹងចេញ</t>
    </r>
    <r>
      <rPr>
        <b/>
        <sz val="11"/>
        <color rgb="FFFF0000"/>
        <rFont val="Khmer OS Siemreap"/>
      </rPr>
      <t>ពណ៌ក្រហម</t>
    </r>
  </si>
  <si>
    <t>មានសូចនាករតែមួយដែលប្រើសម្រាប់វ៉ាស់ភាពពេញលេញនៃសូចនាកររាយការណ៍</t>
  </si>
  <si>
    <r>
      <t xml:space="preserve">1 </t>
    </r>
    <r>
      <rPr>
        <b/>
        <sz val="11"/>
        <color theme="1"/>
        <rFont val="Khmer OS Siemreap"/>
      </rPr>
      <t>តម្លៃសូចនាកររាយការណ៍ត្រូវបានកត់ត្រា</t>
    </r>
    <r>
      <rPr>
        <b/>
        <sz val="11"/>
        <color theme="1"/>
        <rFont val="Calibri"/>
        <family val="2"/>
        <scheme val="minor"/>
      </rPr>
      <t xml:space="preserve">
0  </t>
    </r>
    <r>
      <rPr>
        <b/>
        <sz val="11"/>
        <color theme="1"/>
        <rFont val="Khmer OS Siemreap"/>
      </rPr>
      <t>តម្លៃសូចនាកររាយការណ៍</t>
    </r>
    <r>
      <rPr>
        <b/>
        <u/>
        <sz val="11"/>
        <color theme="1"/>
        <rFont val="Khmer OS Siemreap"/>
      </rPr>
      <t>មិន</t>
    </r>
    <r>
      <rPr>
        <b/>
        <sz val="11"/>
        <color theme="1"/>
        <rFont val="Khmer OS Siemreap"/>
      </rPr>
      <t>ត្រូវបានកត់ត្រា</t>
    </r>
  </si>
  <si>
    <t>មានសូចនាករតែមួយដែលប្រើសម្រាប់គណនាសុក្រឹត្យភាពទិន្នន័យ</t>
  </si>
  <si>
    <t>ជួរឈរ C៖ បញ្ចូលតម្លៃសូចនាករដែលឃើញក្នុងរបាយការណ៍
ជួរឈរ B៖ បញ្ចូលតម្លៃសូចនាករដែលមានក្នុងប្រភពទិន្នន័យនៅមូលដ្ឋានសុខាភិបាល</t>
  </si>
  <si>
    <t>មានសូចនាករតែមួយដែលប្រើសម្រាប់គណនាសង្គតភាព</t>
  </si>
  <si>
    <r>
      <rPr>
        <b/>
        <sz val="11"/>
        <color rgb="FF00B050"/>
        <rFont val="Khmer OS Siemreap"/>
      </rPr>
      <t>ចំនួន និងភាគរយនៃមូលដ្ឋានសុខាភិបាលមានអត្រានៃការទទួលបានរបាយការណ៍ចន្លោះ</t>
    </r>
    <r>
      <rPr>
        <b/>
        <sz val="11"/>
        <color rgb="FF00B050"/>
        <rFont val="Arial"/>
        <family val="2"/>
      </rPr>
      <t xml:space="preserve"> 90-100% </t>
    </r>
  </si>
  <si>
    <r>
      <rPr>
        <b/>
        <sz val="11"/>
        <color theme="1"/>
        <rFont val="Khmer OS Siemreap"/>
      </rPr>
      <t>ចំនួន និងភាគរយនៃមូលដ្ឋានសុខាភិបាលមានអត្រានៃការទទួលបានរបាយការណ៍លើស</t>
    </r>
    <r>
      <rPr>
        <b/>
        <sz val="11"/>
        <color theme="1"/>
        <rFont val="Arial"/>
        <family val="2"/>
      </rPr>
      <t xml:space="preserve"> 100 %</t>
    </r>
  </si>
  <si>
    <t>ទម្រង់ពិនិត្យភាពសង្គតភាពទិន្នន័យ</t>
  </si>
  <si>
    <t xml:space="preserve">ត្រួតពិនិត្យគុណភាពទិន្នន័យរបេង
មគ្គុទេសសម្រាប់អ្នកអភិបាលរបេងស្រុកប្រតិបត្តិ
</t>
  </si>
  <si>
    <r>
      <t xml:space="preserve">សេចក្តីផ្តើម
</t>
    </r>
    <r>
      <rPr>
        <sz val="11"/>
        <color theme="1"/>
        <rFont val="Khmer OS Siemreap"/>
      </rPr>
      <t xml:space="preserve">គោលដៅនៃប្រព័ន្ធតាមដាន និងវាយតម្លៃរបេងនៅក្នុងប្រទេសកម្ពុជា គឺផលិតគុណភាពទិន្នន័យ ដើម្បីប្រើប្រាស់សម្រាប់ការឃ្លាំមើលជំងឺរបេងជាប្រចាំ (surveillance) ការតាមដានការវិវត្តកម្មវិធីឆ្ពោះទៅកាន់គោលដៅកម្មវិធីរបេងជាតិ និងជូនដំណឹងក្នុងការសម្រេចធ្វើផែនការកម្មវិធី ការគ្រប់គ្រងកម្មវិធី ការសម្រេចចិត្ត និងការគៀងគរធនធាន។ ទិន្នន័យដែលយកចេញពីប្រព័ន្ធតាមដាន និងវាយតម្លៃរបេង ត្រូវតែមានគុណភាពខ្ពស់ និងជឿជាក់បាន ដើម្បីឲ្យអ្នកធ្វើការសម្រេចចិត្តនៅគ្រប់កម្រិតៃកម្មវិធី អាចពឹងផ្អែកលើទិន្នន័យ និងប្រើប្រាស់ទិន្នន័យក្នុងការបង្កើនប្រសិទ្ធភាពគ្របដណ្តប់សេវាកម្ម និងគុណភាពថែទាំរបេង ឆ្ពោះទៅកាន់ការបញ្ចប់របេងនៅកម្ពុជា។
</t>
    </r>
  </si>
  <si>
    <r>
      <t xml:space="preserve">គោលបំណងនៃបញ្ជីសម្រាប់ការត្រួតគុណភាពទិន្នន័យរបេង
</t>
    </r>
    <r>
      <rPr>
        <sz val="11"/>
        <color theme="1"/>
        <rFont val="Khmer OS Siemreap"/>
      </rPr>
      <t xml:space="preserve">បញ្ជីនេះ ផលិតឡើងដោយដកស្រង់ចេញពីម៉ូឌុលត្រួតពិនិត្យគុណភាពទិន្នន័យរបស់អង្គការសុខភាពពិភពលោក (សូមមើលឯកសារយោងនៅទំព័រចុងក្រោយ) ត្រូវបានរចនាឡើងដើម្បីសម្រួលដល់ការត្រួតពិនិត្យគុណភាពទិន្នន័យដែលធ្វើឡើងជាប្រចាំ តាមរយៈការត្រួតពិនិត្យឯកសារ និងការចុះអភិបាល។ បញ្ជីនេះ នឹងជួយកំណត់បញ្ហាគុណភាពជាប្រព័ន្ធ នៅទូទាំងមូលដ្ឋានសុខាភិបាល (មណ្ឌលសុខភាព និងមន្ទីរពេទ្យបង្អែក) នៅស្រុកប្រតិបត្តិ។ ការត្រួតពិនិត្យគុណភាពទិន្នន័យ នឹងកំណត់តំបន់ដែលត្រូវការធ្វើឲ្យប្រសើរ និងជួយផ្តល់ព័ត៌មានសម្រាប់កែតម្រូវសកម្មភាព។
បញ្ជីត្រួតពិនិត្យនេះ ត្រូវបានផលិតឡើងសម្រាប់អ្នកអភិបាលរបេងស្រុកប្រតិបត្តិ ក្នុងការត្រួតពិនិត្យគុណភាពទិន្នន័យ លើ ភាពទទួលបានរបាយការណ៍ និងភាពទាន់ពេលវេលានៃរបាយការណ៍ សុក្រឹត្យភាពនៃទិន្នន័យ ភាពពេញលេញនៃសូចនាកររាយការណ៍ និងសង្គតភាព-តាមពេលវេលា ។ យោងទៅលើលទ្ធផលសង្ខេបបញ្ជីផ្ទៀងផ្ទាត់ អ្នកអភិបាលរបេងនៅកម្រិតស្រុកប្រតិបត្តិ នឹងរៀបចំរបាយការណ៍សង្ខេបពីលទ្ធផលនៃការពិនិត្យឯកសារ និងចុះផ្ទៀងផ្ទាត់ទិន្នន័យនៅមូលដ្ឋានដែលបានទទួលពីមូលដ្ឋានសុខាភិបាល ផ្តល់ព័ត៌មានត្រលប់ណាដែលចាំបាច់ទៅកាន់មូលដ្ឋានសុខាភិបាល ក៏ដូចជាចែករំលែកការរកឃើញពីការត្រួតពិនិត្យគុណភាពជាមួយអ្នកអភិបាលរបេងខេត្ត។
</t>
    </r>
  </si>
  <si>
    <r>
      <rPr>
        <b/>
        <sz val="11"/>
        <color theme="1"/>
        <rFont val="Khmer OS Siemreap"/>
      </rPr>
      <t xml:space="preserve">វិមាត្រនៃគុណភាពទិន្នន័យនៅក្នុងបញ្ជីនេះ
</t>
    </r>
    <r>
      <rPr>
        <sz val="11"/>
        <color theme="1"/>
        <rFont val="Khmer OS Siemreap"/>
      </rPr>
      <t>ក. ភាពទទួលបានរបាយការណ៍ (Reporting availability)
ខ. ភាពទាន់ពេលវេលានៃរបាយការណ៍ (Reporting timeliness)
គ. ភាពពេញលេញនៃសូចនាកររាយការណ៍ (Completeness of reported indicator data)
ឃ. ការផ្ទៀងផ្ទាត់ទិន្នន័យឲ្យមានភាពសុក្រឹត្យ (Verification for data accuracy)
ង. សង្គតភាពទិន្នន័យ (Internal consistency over time)</t>
    </r>
    <r>
      <rPr>
        <b/>
        <sz val="11"/>
        <color theme="1"/>
        <rFont val="Khmer OS Siemreap"/>
      </rPr>
      <t xml:space="preserve">
</t>
    </r>
  </si>
  <si>
    <r>
      <rPr>
        <b/>
        <sz val="11"/>
        <color theme="1"/>
        <rFont val="Khmer OS Siemreap"/>
      </rPr>
      <t xml:space="preserve">ក. ភាពទទួលបាន របាយការណ៍៖
</t>
    </r>
    <r>
      <rPr>
        <sz val="11"/>
        <color theme="1"/>
        <rFont val="Khmer OS Siemreap"/>
      </rPr>
      <t>ជាវិមាត្រវាស់វែងចំនួនរបាយការណ៍ ដែលទទួលបានជាក់ស្តែងពីដែនរដ្ឋបាល ដោយប្រៀបធៀទៅនឹងចំនួនរបាយការណ៍រំពឹងទុកនៃអំឡុងពេលដែលបានកំណត់ (ជាទូទៅមួយឆ្នាំ)។ អត្រានៃភាពពេញលេញគឺ ១០០ភាគរយ នៅកម្រិតស្រុកប្រតិបត្តិ បញ្ជាក់ថាស្រុកប្រតិបត្តិនោះ បានទទួលរបាយការណ៍ពីគ្រប់មូលដ្ឋានសុខាភិបាលដែលនៅក្រោមដែនរដ្ឋបាលរបស់ខ្លួន។</t>
    </r>
  </si>
  <si>
    <r>
      <rPr>
        <b/>
        <sz val="11"/>
        <color theme="1"/>
        <rFont val="Khmer OS Siemreap"/>
      </rPr>
      <t>ខ. ភាពទាន់ពេលវេលានៃរបាយការណ៍៖</t>
    </r>
    <r>
      <rPr>
        <sz val="11"/>
        <color theme="1"/>
        <rFont val="Khmer OS Siemreap"/>
      </rPr>
      <t xml:space="preserve"> 
កាលវិភាគថ្នាក់ជាតិកំណត់យ៉ាងជាក់លាក់ពីពេលវេលាដែលរបាយការណ៍ប្រចាំខែត្រូវបញ្ជូនឡើងទៅថ្នាក់លើ (តាមអនុសាសន៍ពីមជ្ឈមណ្ឌលជាតិ)។ របាយការណ៍ គឺត្រូវទទួលបាននៅចុងសប្តាហ៍ទីពីរនៃខែបន្ទាប់។ ខាងក្រោម ជាទម្រង់បំពេញរួចនៃភាពទាន់ពេលវេលានៃរបាយការណ៍នៅកម្រិតស្រុកប្រតិបត្តិ។
ជាវិមាត្រវាស់វែងចំនួនរបាយការណ៍ដែលមូលដ្ឋានសុខាភិបាលបានផ្ញើមកកាន់ស្រុកប្រតិបត្តិ តាមកាលបរិច្ឆេទកំណត់នៃរបាការណ៍ ដោយប្រៀបធៀបជាមួយនឹងចំនួននៃរបាយការណ៍ដែលបានទទួល។ អត្រា១០០%នៃភាពទាន់ពេលវេលានៃរបាយការណ៍នៅកម្រិតស្រុកប្រតិបត្តិ បញ្ជាក់ថា ស្រុកប្រតិបត្តិបានទទួលរបាយការណ៍គ្រប់ពីមូលដ្ឋានសុខាភិបាល ក្នុងអំឡុងពេលជាក់លាក់។</t>
    </r>
  </si>
  <si>
    <r>
      <rPr>
        <b/>
        <sz val="11"/>
        <color theme="1"/>
        <rFont val="Khmer OS Siemreap"/>
      </rPr>
      <t>គ. ភាពពេញលេញនៃសូចនាករទិន្នន័យរាយការណ៍៖</t>
    </r>
    <r>
      <rPr>
        <sz val="11"/>
        <color theme="1"/>
        <rFont val="Khmer OS Siemreap"/>
      </rPr>
      <t xml:space="preserve">
គឺវ៉ាស់ទៅលើពេញលេញនៃសូចនាករទិន្នន័យ តម្លៃនៃសូចនាករជាក់លាក់ ដែលពិនិត្យក្នុងរបាយការណ៍ និងវ៉ាសលើសមាមាត្រនៃតម្លៃដែលមិនបានកត់ត្រា (ឧ. តម្លៃភ្លេចកត់ត្រា) នៃសូចនាករជ្រើសរើស។
ចំណាំ៖ តម្លៃដែលមិនបានកត់ត្រា គួរត្រូវបានបែងចែកឲ្យដាច់ពីតម្លៃសូន្យពិតនៅក្នុងរបាយការណ៍មូលដ្ឋានសុខាភិបាល។ តម្លៃសូន្យពិត បញ្ជាក់ថាជាតម្លៃដែលមិនមានព្រឹត្តិការណ៍កើតឡើងនៅក្នុងពេលជាក់លាក់។ តម្លៃភ្លេចកត់ត្រា បញ្ជាក់ថាព្រឹតិ្តការណ៍បានក់តឡើង តែមិនបានរាយការណ៍។ 
នៅស្រុកប្រតិបត្តិ ចំនួន និងភាគរយនៃរបាយការណ៍ដែលតម្លៃសូចនាករជ្រើសរើសមិនត្រូវបានកត់ត្រា (ឧ. ភ្លេចកត់)៖ ឧ ចំនួនចុះរបេងបញ្ជីព្យាបាល 
នៅក្នុងវិមាត្រនេះ "១" មានន័យថា របាយការណ៍មូលដ្ឋានសុខាភិបាលមិនមានតម្លៃសូចនាករជ្រើសរើសត្រូវបានភ្លេចកត់ត្រា និង "០" មានន័យថាភ្លេចកត់ត្រា</t>
    </r>
  </si>
  <si>
    <r>
      <rPr>
        <b/>
        <sz val="11"/>
        <color theme="1"/>
        <rFont val="Khmer OS Siemreap"/>
      </rPr>
      <t>ឃ. សង្គតភាពទិន្នន័យ</t>
    </r>
    <r>
      <rPr>
        <sz val="11"/>
        <color theme="1"/>
        <rFont val="Khmer OS Siemreap"/>
      </rPr>
      <t xml:space="preserve"> 
សង្គតភាពទិន្នន័យ ទាក់ទងទៅនឹងភាពត្រឹមត្រូវនៃទិន្នន័យ កំពុងត្រូវបានវាយតម្លៃ។ បន្ថែមទៅលើការវាស់វែងសុក្រឹត្យភាពនៃទិន្នន័យ ដោយប្រៀបធៀបទិន្នន័យក្នុងឯកសារដើម និងក្នុងរបាយការណ៍ដែលបានលើកឡើងខាងលើ ភាពស៊ីគ្នាផ្នែកក្នុងសង្គតភាព ពិនិត្យមើលភាពជឿជាក់ទៅលើទិន្នន័យដែលបានរាយការណ៍លើសូចនាករដែលបានជ្រើសរើស យោងទៅលើប្រវត្តិនៃរបាយការណ៍នៃសូចនាករទាំងនោះ
សង្គតភាពទិន្នន័យភាពស៊ីគ្នាផ្នែកក្នុង-តាមពេលវេលា (ផ្អែកលើប្រវត្តិនៃរបាយការណ៍នៃសូចនាករដូចគ្នា) គឺពិនិត្យដោយធ្វើការប្រៀបធៀបតម្លៃអថេរ/សូចនាករ ទៅនឹងតម្លៃអថេរដូចគ្នា នៅក្នុងពេលវេលាមុន (at earlier time periods)។ និន្នាការនៃតម្លៃសូចនាការ/អថេររាយការណ៍ គឺត្រូវបានវាយម្លៃដើម្បីកំណត់ថាតម្លៃនៃរបាយការណ៍ គឺមានភាពទំនាក់ទំនងខ្លាំង ទៅនឹងតម្លៃផ្សេងទៀតនៃរបាយការណ៍នៅក្នុងឆ្នាំ ឬប៉ុន្មានខែក្នុងឆ្នាំ។
ជាទូទៅ ការកាត់ផ្តាច់ (a cut-off) គឺត្រូវកំណត់ ដើម្បីឲ្យភាពប្រែប្រូលជាក់លាក់នៃទិន្នន័យដែលរាយការណ៍ដែលរំពឹងថានឹងកើតមានជាច្រើនខែ។ ធម្មតា ប្រសិនបើមូលដ្ឋានសុខាភិបាល មានសមាមាត្រ (ratio) នៃខែតម្លៃបច្ចុប្បន្នសម្រាប់សូចនាករជ្រើសរើស គិតជាមធ្យម១២ខែមុនសម្រាប់សូចនាករដូចគ្នា គឺ +/-33 ភាគរយ ខុសពីសមាត្រនៃស្រុកប្រតិបត្តិសម្រាប់សូចនាករដូចគ្នា នោះរបាយការណ៍មូលដ្ឋានសុខាភិបាល គឺត្រូវដាក់សញ្ញាក្នុងការពិនិត្យបន្ថែម។</t>
    </r>
  </si>
  <si>
    <r>
      <rPr>
        <b/>
        <sz val="11"/>
        <color theme="1"/>
        <rFont val="Khmer OS Siemreap"/>
      </rPr>
      <t xml:space="preserve">ឃ. ការផ្ទៀងផ្ទាត់ទិន្នន័យឲ្យមានសុក្រឹត្យភាព
</t>
    </r>
    <r>
      <rPr>
        <sz val="11"/>
        <color theme="1"/>
        <rFont val="Khmer OS Siemreap"/>
      </rPr>
      <t xml:space="preserve">កម្មវត្ថុនៃការផ្ទៀងផ្ទាត់ទិន្នន័យ គឺវាស់វែងទៅលើវិសាលភាពទិន្នន័យក្នុងប្រភពឯកសារដើម (ឧ. បញ្ជីចុះឈ្មោះអ្នកជំងឺរបេង ប័ណ្ណបើកថ្នាំរបេង) ប្រើនៅមូលដ្ឋានសុខាភិបាល ត្រូវបានប្រើ និងរាយការណ៍យ៉ាងសុក្រឹត្យទៅកាន់ស្រុកប្រតិបត្តិ។ លំហូរនេះធ្វើឲ្យមានកំហុសកើតឡើងនៅពេលរាយការណ៍ទិន្នន័យ គួរត្រូវបានកំណត់សម្រាប់សូចនាករជាក់លាក់ និងផ្តល់ប៉ាន់ស្មានពីរបាយការណ៍ដែលមានចំនួនលើស ឬខ្វះរបស់មូលដ្ឋានសុខាភិបាល។
ការផ្ទៀងផ្ទាត់ ទិន្នន័យពីប្រភពឯកសារដើម (ឧ. បញ្ជីចុះឈ្មោះអ្នកជំងឺរបេង ប័ណ្ណបើកថ្នាំរបេង) គឺត្រូវប្រៀបធៀបជាមួយទិន្នន័យដែលបានរាយការណ៍នៅក្នុងរបាយការណ៍របេងប្រចាំខែ (ប្រព័ន្ធទិន្នន័យរបេង) ដើម្បីកំណត់សមាមាត្រលទ្ធផលរបាយការណ៍ ដែលអាចធ្វើការផ្ទៀងផ្ទាត់ជាមួយប្រភពឯកសារដើមបាន។ តម្លៃនៃសូចនាករជ្រើសរើសសម្រាប់រាយការណ៍ក្នុងអំឡុងពេលណាមួយនៃការធ្វើរបាយការណ៍ ត្រូវបានរាប់ឡើងវិញដោយប្រើប្រាស់ប្រភពឯកសារពាក់ព័ន្ធ នៅមូលដ្ឋានសុខាភិបាល។ ការរាប់តម្លៃឡើងវិញនេះ គឺបន្ទាប់មក ត្រូវប្រៀបធៀបទៅនឹងតម្លៃដំបូងដែលបានរាយការណ៍ទៅកាន់ស្រុកប្រតិបត្តិសម្រាប់អំឡុងពេលរបាយការណ៍មួយ។ រ៉េត្យូ (ration) នៃតម្លៃដែលរាប់ឡើងវិញ ប្រៀបទៅនឹងតម្លៃរាយការណ៍ ហៅថា “កត្តាផ្ទៀងផ្ទាត់” (verification factor-VF) ហើយបង្កើតការវាស់វែងនៃភាពសុក្រឹត្យរបស់សូចនាការ។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</si>
</sst>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font>
      <sz val="11"/>
      <color theme="1"/>
      <name val="Calibri"/>
      <family val="2"/>
      <scheme val="minor"/>
    </font>
    <font>
      <sz val="11"/>
      <color theme="1"/>
      <name val="Calibri"/>
      <family val="2"/>
      <scheme val="minor"/>
    </font>
    <font>
      <b/>
      <sz val="11"/>
      <color theme="1"/>
      <name val="Calibri"/>
      <family val="2"/>
      <scheme val="minor"/>
    </font>
    <font>
      <b/>
      <sz val="11"/>
      <color rgb="FF00B0F0"/>
      <name val="Arial"/>
      <family val="2"/>
    </font>
    <font>
      <b/>
      <sz val="11"/>
      <color rgb="FFFF0000"/>
      <name val="Calibri"/>
      <family val="2"/>
      <scheme val="minor"/>
    </font>
    <font>
      <b/>
      <sz val="11"/>
      <color rgb="FF00B050"/>
      <name val="Calibri"/>
      <family val="2"/>
      <scheme val="minor"/>
    </font>
    <font>
      <u/>
      <sz val="11"/>
      <color theme="1"/>
      <name val="Calibri"/>
      <family val="2"/>
      <scheme val="minor"/>
    </font>
    <font>
      <b/>
      <sz val="11"/>
      <color rgb="FF00B0F0"/>
      <name val="Calibri"/>
      <family val="2"/>
      <scheme val="minor"/>
    </font>
    <font>
      <b/>
      <sz val="10"/>
      <color theme="1"/>
      <name val="Arial"/>
      <family val="2"/>
    </font>
    <font>
      <b/>
      <sz val="10"/>
      <color theme="0"/>
      <name val="Arial"/>
      <family val="2"/>
    </font>
    <font>
      <b/>
      <sz val="14"/>
      <color theme="1"/>
      <name val="Arial"/>
      <family val="2"/>
    </font>
    <font>
      <sz val="10"/>
      <color theme="1"/>
      <name val="Arial"/>
      <family val="2"/>
    </font>
    <font>
      <b/>
      <sz val="10"/>
      <color rgb="FFFF0000"/>
      <name val="Arial"/>
      <family val="2"/>
    </font>
    <font>
      <b/>
      <sz val="10"/>
      <color rgb="FF00B050"/>
      <name val="Arial"/>
      <family val="2"/>
    </font>
    <font>
      <b/>
      <sz val="12"/>
      <color theme="1"/>
      <name val="Calibri"/>
      <family val="2"/>
      <scheme val="minor"/>
    </font>
    <font>
      <b/>
      <sz val="10"/>
      <color rgb="FF221E1F"/>
      <name val="Arial"/>
      <family val="2"/>
    </font>
    <font>
      <b/>
      <sz val="20"/>
      <color theme="1"/>
      <name val="Calibri"/>
      <family val="2"/>
      <scheme val="minor"/>
    </font>
    <font>
      <u/>
      <sz val="11"/>
      <color theme="10"/>
      <name val="Calibri"/>
      <family val="2"/>
      <scheme val="minor"/>
    </font>
    <font>
      <sz val="11"/>
      <color rgb="FFFF0000"/>
      <name val="Calibri"/>
      <family val="2"/>
      <scheme val="minor"/>
    </font>
    <font>
      <sz val="8"/>
      <name val="Calibri"/>
      <family val="2"/>
      <scheme val="minor"/>
    </font>
    <font>
      <sz val="11"/>
      <color theme="5"/>
      <name val="Calibri"/>
      <family val="2"/>
      <scheme val="minor"/>
    </font>
    <font>
      <b/>
      <sz val="11"/>
      <color theme="1"/>
      <name val="Arial"/>
      <family val="2"/>
    </font>
    <font>
      <b/>
      <sz val="11"/>
      <color theme="0"/>
      <name val="Arial"/>
      <family val="2"/>
    </font>
    <font>
      <b/>
      <sz val="11"/>
      <color rgb="FFFFFFFF"/>
      <name val="Arial"/>
      <family val="2"/>
    </font>
    <font>
      <sz val="11"/>
      <color theme="1"/>
      <name val="Arial"/>
      <family val="2"/>
    </font>
    <font>
      <sz val="11"/>
      <color rgb="FF006100"/>
      <name val="Georgia"/>
      <family val="2"/>
    </font>
    <font>
      <sz val="11"/>
      <color rgb="FF9C5700"/>
      <name val="Georgia"/>
      <family val="2"/>
    </font>
    <font>
      <sz val="11"/>
      <color rgb="FF00B0F0"/>
      <name val="Calibri"/>
      <family val="2"/>
      <scheme val="minor"/>
    </font>
    <font>
      <sz val="11"/>
      <color rgb="FF00B050"/>
      <name val="Calibri"/>
      <family val="2"/>
      <scheme val="minor"/>
    </font>
    <font>
      <sz val="10"/>
      <color rgb="FF00B0F0"/>
      <name val="Arial"/>
      <family val="2"/>
    </font>
    <font>
      <sz val="10"/>
      <color rgb="FFFF0000"/>
      <name val="Arial"/>
      <family val="2"/>
    </font>
    <font>
      <sz val="10"/>
      <color rgb="FF00B050"/>
      <name val="Arial"/>
      <family val="2"/>
    </font>
    <font>
      <sz val="10"/>
      <color theme="5"/>
      <name val="Arial"/>
      <family val="2"/>
    </font>
    <font>
      <sz val="11"/>
      <color rgb="FFFFC000"/>
      <name val="Calibri"/>
      <family val="2"/>
      <scheme val="minor"/>
    </font>
    <font>
      <sz val="12"/>
      <color rgb="FFFFC000"/>
      <name val="Calibri"/>
      <family val="2"/>
      <scheme val="minor"/>
    </font>
    <font>
      <b/>
      <sz val="11"/>
      <color rgb="FFFF0000"/>
      <name val="Arial"/>
      <family val="2"/>
    </font>
    <font>
      <sz val="11"/>
      <name val="Arial"/>
      <family val="2"/>
    </font>
    <font>
      <b/>
      <sz val="11"/>
      <color rgb="FF00B050"/>
      <name val="Arial"/>
      <family val="2"/>
    </font>
    <font>
      <u/>
      <sz val="11"/>
      <color theme="10"/>
      <name val="Arial"/>
      <family val="2"/>
    </font>
    <font>
      <sz val="11"/>
      <color rgb="FFFF0000"/>
      <name val="Arial"/>
      <family val="2"/>
    </font>
    <font>
      <b/>
      <sz val="9"/>
      <color theme="1"/>
      <name val="Arial"/>
      <family val="2"/>
    </font>
    <font>
      <sz val="16"/>
      <color rgb="FF000000"/>
      <name val="Calibri"/>
      <family val="2"/>
      <scheme val="minor"/>
    </font>
    <font>
      <sz val="8"/>
      <color rgb="FF000000"/>
      <name val="Calibri"/>
      <family val="2"/>
      <scheme val="minor"/>
    </font>
    <font>
      <sz val="10"/>
      <color rgb="FF000000"/>
      <name val="Arial"/>
      <family val="2"/>
    </font>
    <font>
      <b/>
      <sz val="11"/>
      <color theme="5"/>
      <name val="Arial"/>
      <family val="2"/>
    </font>
    <font>
      <sz val="11"/>
      <color rgb="FF006100"/>
      <name val="Arial"/>
      <family val="2"/>
    </font>
    <font>
      <sz val="20"/>
      <color theme="1"/>
      <name val="Arial"/>
      <family val="2"/>
    </font>
    <font>
      <b/>
      <sz val="11"/>
      <color rgb="FF006100"/>
      <name val="Arial"/>
      <family val="2"/>
    </font>
    <font>
      <sz val="11"/>
      <color rgb="FF00B050"/>
      <name val="Arial"/>
      <family val="2"/>
    </font>
    <font>
      <sz val="11"/>
      <color rgb="FF00B0F0"/>
      <name val="Arial"/>
      <family val="2"/>
    </font>
    <font>
      <sz val="11"/>
      <color theme="5"/>
      <name val="Arial"/>
      <family val="2"/>
    </font>
    <font>
      <b/>
      <sz val="10"/>
      <color theme="1"/>
      <name val="Calibri"/>
      <family val="2"/>
      <scheme val="minor"/>
    </font>
    <font>
      <sz val="7"/>
      <color rgb="FF202124"/>
      <name val="Roboto"/>
    </font>
    <font>
      <sz val="7"/>
      <color rgb="FF454545"/>
      <name val="Courier New"/>
      <family val="3"/>
    </font>
    <font>
      <sz val="11"/>
      <color theme="1"/>
      <name val="Khmer OS Siemreap"/>
    </font>
    <font>
      <b/>
      <sz val="18"/>
      <color theme="1"/>
      <name val="Khmer OS Siemreap"/>
    </font>
    <font>
      <b/>
      <sz val="11"/>
      <color rgb="FF000000"/>
      <name val="Khmer OS Siemreap"/>
    </font>
    <font>
      <b/>
      <sz val="11"/>
      <color theme="1"/>
      <name val="Khmer OS Siemreap"/>
    </font>
    <font>
      <b/>
      <sz val="10"/>
      <color theme="1"/>
      <name val="Khmer OS Siemreap"/>
    </font>
    <font>
      <b/>
      <sz val="9"/>
      <color theme="1"/>
      <name val="Khmer OS Siemreap"/>
    </font>
    <font>
      <b/>
      <sz val="9"/>
      <color rgb="FF000000"/>
      <name val="Khmer OS Siemreap"/>
    </font>
    <font>
      <sz val="9"/>
      <color theme="1"/>
      <name val="Khmer OS Siemreap"/>
    </font>
    <font>
      <sz val="10"/>
      <color rgb="FF000000"/>
      <name val="Khmer OS Siemreap"/>
    </font>
    <font>
      <b/>
      <sz val="11"/>
      <color rgb="FF00B0F0"/>
      <name val="Khmer OS Siemreap"/>
    </font>
    <font>
      <b/>
      <sz val="11"/>
      <color rgb="FFFF0000"/>
      <name val="Khmer OS Siemreap"/>
    </font>
    <font>
      <b/>
      <sz val="11"/>
      <color rgb="FF00B050"/>
      <name val="Khmer OS Siemreap"/>
    </font>
    <font>
      <b/>
      <u/>
      <sz val="11"/>
      <color theme="1"/>
      <name val="Khmer OS Siemreap"/>
    </font>
    <font>
      <b/>
      <sz val="14"/>
      <color rgb="FFFFFFFF"/>
      <name val="Khmer OS Siemreap"/>
    </font>
    <font>
      <b/>
      <sz val="11"/>
      <color rgb="FF000000"/>
      <name val="Arial"/>
      <family val="2"/>
    </font>
    <font>
      <b/>
      <sz val="11"/>
      <color rgb="FFFFFFFF"/>
      <name val="Khmer OS Siemreap"/>
    </font>
    <font>
      <b/>
      <sz val="12"/>
      <color rgb="FFFF0000"/>
      <name val="Khmer OS Siemreap"/>
    </font>
    <font>
      <b/>
      <sz val="12"/>
      <color rgb="FF00B0F0"/>
      <name val="Khmer OS Siemreap"/>
    </font>
    <font>
      <b/>
      <sz val="12"/>
      <color rgb="FF00B050"/>
      <name val="Khmer OS Siemreap"/>
    </font>
    <font>
      <b/>
      <sz val="12"/>
      <color theme="1"/>
      <name val="Khmer OS Siemreap"/>
    </font>
    <font>
      <b/>
      <sz val="14"/>
      <color theme="1"/>
      <name val="Khmer OS Siemreap"/>
    </font>
    <font>
      <b/>
      <sz val="10"/>
      <color rgb="FF000000"/>
      <name val="Khmer OS Siemreap"/>
    </font>
    <font>
      <b/>
      <sz val="10"/>
      <color rgb="FFFF0000"/>
      <name val="Khmer OS Siemreap"/>
    </font>
    <font>
      <b/>
      <sz val="10"/>
      <color rgb="FF00B050"/>
      <name val="Khmer OS Siemreap"/>
    </font>
    <font>
      <b/>
      <sz val="16"/>
      <color theme="1"/>
      <name val="Khmer OS Siemreap"/>
    </font>
    <font>
      <b/>
      <sz val="20"/>
      <color theme="1"/>
      <name val="Khmer OS Siemreap"/>
    </font>
  </fonts>
  <fills count="28">
    <fill>
      <patternFill patternType="none"/>
    </fill>
    <fill>
      <patternFill patternType="gray125"/>
    </fill>
    <fill>
      <patternFill patternType="solid">
        <fgColor theme="5" tint="0.39997558519241921"/>
        <bgColor indexed="64"/>
      </patternFill>
    </fill>
    <fill>
      <patternFill patternType="solid">
        <fgColor theme="4" tint="0.79998168889431442"/>
        <bgColor indexed="64"/>
      </patternFill>
    </fill>
    <fill>
      <patternFill patternType="solid">
        <fgColor rgb="FFFF0000"/>
        <bgColor indexed="64"/>
      </patternFill>
    </fill>
    <fill>
      <patternFill patternType="solid">
        <fgColor theme="9" tint="0.79998168889431442"/>
        <bgColor indexed="64"/>
      </patternFill>
    </fill>
    <fill>
      <patternFill patternType="solid">
        <fgColor rgb="FF76923C"/>
        <bgColor indexed="64"/>
      </patternFill>
    </fill>
    <fill>
      <patternFill patternType="solid">
        <fgColor rgb="FFD6E3BC"/>
        <bgColor indexed="64"/>
      </patternFill>
    </fill>
    <fill>
      <patternFill patternType="solid">
        <fgColor theme="9" tint="0.59999389629810485"/>
        <bgColor indexed="64"/>
      </patternFill>
    </fill>
    <fill>
      <patternFill patternType="solid">
        <fgColor rgb="FFFFFFFF"/>
        <bgColor indexed="64"/>
      </patternFill>
    </fill>
    <fill>
      <patternFill patternType="solid">
        <fgColor rgb="FF00B0F0"/>
        <bgColor indexed="64"/>
      </patternFill>
    </fill>
    <fill>
      <patternFill patternType="solid">
        <fgColor rgb="FF00B050"/>
        <bgColor indexed="64"/>
      </patternFill>
    </fill>
    <fill>
      <patternFill patternType="solid">
        <fgColor theme="7" tint="0.59999389629810485"/>
        <bgColor indexed="64"/>
      </patternFill>
    </fill>
    <fill>
      <patternFill patternType="solid">
        <fgColor theme="1"/>
        <bgColor indexed="64"/>
      </patternFill>
    </fill>
    <fill>
      <patternFill patternType="solid">
        <fgColor theme="7" tint="0.79998168889431442"/>
        <bgColor indexed="64"/>
      </patternFill>
    </fill>
    <fill>
      <patternFill patternType="solid">
        <fgColor theme="5"/>
        <bgColor indexed="64"/>
      </patternFill>
    </fill>
    <fill>
      <patternFill patternType="solid">
        <fgColor rgb="FF92D050"/>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C6EFCE"/>
      </patternFill>
    </fill>
    <fill>
      <patternFill patternType="solid">
        <fgColor rgb="FFFFEB9C"/>
      </patternFill>
    </fill>
    <fill>
      <patternFill patternType="solid">
        <fgColor rgb="FFBDD6EE"/>
        <bgColor indexed="64"/>
      </patternFill>
    </fill>
    <fill>
      <patternFill patternType="solid">
        <fgColor rgb="FFDEEAF6"/>
        <bgColor indexed="64"/>
      </patternFill>
    </fill>
    <fill>
      <patternFill patternType="solid">
        <fgColor theme="0"/>
        <bgColor indexed="64"/>
      </patternFill>
    </fill>
    <fill>
      <patternFill patternType="solid">
        <fgColor rgb="FF69BC9E"/>
        <bgColor indexed="64"/>
      </patternFill>
    </fill>
    <fill>
      <patternFill patternType="solid">
        <fgColor theme="8" tint="-0.249977111117893"/>
        <bgColor indexed="64"/>
      </patternFill>
    </fill>
    <fill>
      <patternFill patternType="solid">
        <fgColor rgb="FFF4B084"/>
        <bgColor indexed="64"/>
      </patternFill>
    </fill>
    <fill>
      <patternFill patternType="solid">
        <fgColor rgb="FFC2D69B"/>
        <bgColor indexed="64"/>
      </patternFill>
    </fill>
  </fills>
  <borders count="5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medium">
        <color rgb="FF000000"/>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theme="4" tint="0.39997558519241921"/>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s>
  <cellStyleXfs count="5">
    <xf numFmtId="0" fontId="0" fillId="0" borderId="0"/>
    <xf numFmtId="9" fontId="1" fillId="0" borderId="0" applyFont="0" applyFill="0" applyBorder="0" applyAlignment="0" applyProtection="0"/>
    <xf numFmtId="0" fontId="17" fillId="0" borderId="0" applyNumberFormat="0" applyFill="0" applyBorder="0" applyAlignment="0" applyProtection="0"/>
    <xf numFmtId="0" fontId="25" fillId="19" borderId="0" applyNumberFormat="0" applyBorder="0" applyAlignment="0" applyProtection="0"/>
    <xf numFmtId="0" fontId="26" fillId="20" borderId="0" applyNumberFormat="0" applyBorder="0" applyAlignment="0" applyProtection="0"/>
  </cellStyleXfs>
  <cellXfs count="371">
    <xf numFmtId="0" fontId="0" fillId="0" borderId="0" xfId="0"/>
    <xf numFmtId="0" fontId="6" fillId="5" borderId="0" xfId="0" applyFont="1" applyFill="1"/>
    <xf numFmtId="0" fontId="8" fillId="9" borderId="17"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3" borderId="15" xfId="0" applyFont="1" applyFill="1" applyBorder="1" applyAlignment="1">
      <alignment horizontal="center" vertical="center" wrapText="1"/>
    </xf>
    <xf numFmtId="2" fontId="8" fillId="9" borderId="15" xfId="0" applyNumberFormat="1" applyFont="1" applyFill="1" applyBorder="1" applyAlignment="1">
      <alignment horizontal="center" vertical="center" wrapText="1"/>
    </xf>
    <xf numFmtId="2" fontId="8" fillId="9" borderId="19" xfId="0" applyNumberFormat="1" applyFont="1" applyFill="1" applyBorder="1" applyAlignment="1">
      <alignment horizontal="center" vertical="center" wrapText="1"/>
    </xf>
    <xf numFmtId="0" fontId="8" fillId="9" borderId="19" xfId="0" applyFont="1" applyFill="1" applyBorder="1" applyAlignment="1">
      <alignment horizontal="center" vertical="center" wrapText="1"/>
    </xf>
    <xf numFmtId="0" fontId="8" fillId="9" borderId="20" xfId="0" applyFont="1" applyFill="1" applyBorder="1" applyAlignment="1">
      <alignment horizontal="center" vertical="center" wrapText="1"/>
    </xf>
    <xf numFmtId="2" fontId="8" fillId="9" borderId="20" xfId="0" applyNumberFormat="1" applyFont="1" applyFill="1" applyBorder="1" applyAlignment="1">
      <alignment horizontal="center" vertical="center" wrapText="1"/>
    </xf>
    <xf numFmtId="0" fontId="9" fillId="4" borderId="9" xfId="0" applyFont="1" applyFill="1" applyBorder="1" applyAlignment="1">
      <alignment vertical="center" wrapText="1"/>
    </xf>
    <xf numFmtId="0" fontId="8" fillId="9" borderId="14" xfId="0" applyFont="1" applyFill="1" applyBorder="1" applyAlignment="1">
      <alignment vertical="center" wrapText="1"/>
    </xf>
    <xf numFmtId="0" fontId="8" fillId="9" borderId="24" xfId="0" applyFont="1" applyFill="1" applyBorder="1" applyAlignment="1">
      <alignment vertical="center" wrapText="1"/>
    </xf>
    <xf numFmtId="0" fontId="2" fillId="0" borderId="0" xfId="0" applyFont="1"/>
    <xf numFmtId="1" fontId="2" fillId="0" borderId="30" xfId="0" applyNumberFormat="1" applyFont="1" applyBorder="1" applyAlignment="1">
      <alignment horizontal="center"/>
    </xf>
    <xf numFmtId="0" fontId="2" fillId="0" borderId="30" xfId="0" applyFont="1" applyBorder="1" applyAlignment="1">
      <alignment horizontal="center"/>
    </xf>
    <xf numFmtId="9" fontId="5" fillId="0" borderId="18" xfId="0" applyNumberFormat="1" applyFont="1" applyBorder="1"/>
    <xf numFmtId="0" fontId="7" fillId="0" borderId="18" xfId="0" applyFont="1" applyBorder="1" applyAlignment="1">
      <alignment horizontal="right"/>
    </xf>
    <xf numFmtId="0" fontId="4" fillId="0" borderId="17" xfId="0" applyFont="1" applyBorder="1" applyAlignment="1">
      <alignment horizontal="right"/>
    </xf>
    <xf numFmtId="0" fontId="8" fillId="0" borderId="5" xfId="0" applyFont="1" applyBorder="1" applyAlignment="1">
      <alignment horizontal="center" vertical="center" wrapText="1"/>
    </xf>
    <xf numFmtId="1" fontId="8" fillId="0" borderId="5" xfId="0" applyNumberFormat="1" applyFont="1" applyBorder="1" applyAlignment="1">
      <alignment horizontal="center" vertical="center" wrapText="1"/>
    </xf>
    <xf numFmtId="0" fontId="8" fillId="0" borderId="5" xfId="0" applyFont="1" applyBorder="1" applyAlignment="1">
      <alignment vertical="center" wrapText="1"/>
    </xf>
    <xf numFmtId="1" fontId="8" fillId="13" borderId="5" xfId="0" applyNumberFormat="1" applyFont="1" applyFill="1" applyBorder="1" applyAlignment="1">
      <alignment horizontal="center" vertical="center" wrapText="1"/>
    </xf>
    <xf numFmtId="0" fontId="8" fillId="14" borderId="5" xfId="0" applyFont="1" applyFill="1" applyBorder="1" applyAlignment="1">
      <alignment horizontal="center" vertical="center" wrapText="1"/>
    </xf>
    <xf numFmtId="1" fontId="8" fillId="0" borderId="5" xfId="0" applyNumberFormat="1" applyFont="1" applyBorder="1" applyAlignment="1">
      <alignment horizontal="center" vertical="center"/>
    </xf>
    <xf numFmtId="0" fontId="21" fillId="0" borderId="5" xfId="0" applyFont="1" applyBorder="1" applyAlignment="1">
      <alignment horizontal="center" vertical="center" wrapText="1"/>
    </xf>
    <xf numFmtId="0" fontId="21" fillId="8" borderId="5" xfId="0" applyFont="1" applyFill="1" applyBorder="1" applyAlignment="1">
      <alignment vertical="center" wrapText="1"/>
    </xf>
    <xf numFmtId="1" fontId="22" fillId="0" borderId="5" xfId="0" applyNumberFormat="1" applyFont="1" applyBorder="1" applyAlignment="1">
      <alignment horizontal="center" vertical="center" wrapText="1"/>
    </xf>
    <xf numFmtId="1" fontId="21" fillId="0" borderId="5" xfId="0" applyNumberFormat="1" applyFont="1" applyBorder="1" applyAlignment="1">
      <alignment horizontal="center" vertical="center" wrapText="1"/>
    </xf>
    <xf numFmtId="0" fontId="2" fillId="0" borderId="16" xfId="0" applyFont="1" applyBorder="1" applyAlignment="1">
      <alignment horizontal="right"/>
    </xf>
    <xf numFmtId="0" fontId="24" fillId="5" borderId="5" xfId="0" applyFont="1" applyFill="1" applyBorder="1" applyAlignment="1">
      <alignment horizontal="center" vertical="center" wrapText="1"/>
    </xf>
    <xf numFmtId="0" fontId="24" fillId="0" borderId="5" xfId="0" applyFont="1" applyBorder="1" applyAlignment="1">
      <alignment horizontal="center" vertical="center" wrapText="1"/>
    </xf>
    <xf numFmtId="0" fontId="24" fillId="3" borderId="5" xfId="0" applyFont="1" applyFill="1" applyBorder="1" applyAlignment="1">
      <alignment horizontal="center" vertical="center" wrapText="1"/>
    </xf>
    <xf numFmtId="0" fontId="24" fillId="8" borderId="5" xfId="0" applyFont="1" applyFill="1" applyBorder="1" applyAlignment="1">
      <alignment horizontal="center" vertical="center" wrapText="1"/>
    </xf>
    <xf numFmtId="1" fontId="24" fillId="8" borderId="5" xfId="0" applyNumberFormat="1" applyFont="1" applyFill="1" applyBorder="1" applyAlignment="1">
      <alignment horizontal="center" vertical="center" wrapText="1"/>
    </xf>
    <xf numFmtId="0" fontId="8" fillId="15" borderId="29" xfId="0" applyFont="1" applyFill="1" applyBorder="1" applyAlignment="1">
      <alignment vertical="center"/>
    </xf>
    <xf numFmtId="1" fontId="8" fillId="0" borderId="30" xfId="0" applyNumberFormat="1" applyFont="1" applyBorder="1" applyAlignment="1">
      <alignment horizontal="center" vertical="center"/>
    </xf>
    <xf numFmtId="1" fontId="15" fillId="0" borderId="31" xfId="0" applyNumberFormat="1" applyFont="1" applyBorder="1" applyAlignment="1">
      <alignment horizontal="center" vertical="center"/>
    </xf>
    <xf numFmtId="0" fontId="2" fillId="17" borderId="19" xfId="0" applyFont="1" applyFill="1" applyBorder="1"/>
    <xf numFmtId="0" fontId="14" fillId="16" borderId="29" xfId="0" applyFont="1" applyFill="1" applyBorder="1" applyAlignment="1">
      <alignment vertical="center"/>
    </xf>
    <xf numFmtId="1" fontId="8" fillId="21" borderId="35" xfId="0" applyNumberFormat="1" applyFont="1" applyFill="1" applyBorder="1" applyAlignment="1">
      <alignment horizontal="center" vertical="center" wrapText="1"/>
    </xf>
    <xf numFmtId="1" fontId="8" fillId="22" borderId="38" xfId="0" applyNumberFormat="1" applyFont="1" applyFill="1" applyBorder="1" applyAlignment="1">
      <alignment horizontal="center" vertical="center" wrapText="1"/>
    </xf>
    <xf numFmtId="0" fontId="11" fillId="15" borderId="1" xfId="0" applyFont="1" applyFill="1" applyBorder="1" applyAlignment="1">
      <alignment vertical="center"/>
    </xf>
    <xf numFmtId="0" fontId="14" fillId="16" borderId="1" xfId="0" applyFont="1" applyFill="1" applyBorder="1" applyAlignment="1">
      <alignment vertical="center"/>
    </xf>
    <xf numFmtId="0" fontId="0" fillId="17" borderId="0" xfId="0" applyFill="1"/>
    <xf numFmtId="0" fontId="26" fillId="20" borderId="5" xfId="4" applyBorder="1"/>
    <xf numFmtId="1" fontId="26" fillId="20" borderId="5" xfId="4" applyNumberFormat="1" applyBorder="1" applyAlignment="1">
      <alignment horizontal="center"/>
    </xf>
    <xf numFmtId="0" fontId="25" fillId="23" borderId="0" xfId="3" applyFill="1" applyBorder="1" applyAlignment="1"/>
    <xf numFmtId="0" fontId="25" fillId="23" borderId="0" xfId="3" applyFill="1" applyBorder="1" applyAlignment="1">
      <alignment horizontal="left" vertical="center"/>
    </xf>
    <xf numFmtId="1" fontId="25" fillId="23" borderId="0" xfId="3" applyNumberFormat="1" applyFill="1" applyBorder="1" applyAlignment="1">
      <alignment horizontal="center" vertical="center"/>
    </xf>
    <xf numFmtId="0" fontId="23" fillId="6" borderId="5" xfId="0" applyFont="1" applyFill="1" applyBorder="1" applyAlignment="1">
      <alignment horizontal="center" vertical="center" wrapText="1"/>
    </xf>
    <xf numFmtId="1" fontId="24" fillId="0" borderId="5" xfId="0" applyNumberFormat="1" applyFont="1" applyBorder="1" applyAlignment="1">
      <alignment horizontal="center" vertical="center" wrapText="1"/>
    </xf>
    <xf numFmtId="0" fontId="27" fillId="0" borderId="4" xfId="0" applyFont="1" applyBorder="1"/>
    <xf numFmtId="0" fontId="29" fillId="0" borderId="4" xfId="0" applyFont="1" applyBorder="1" applyAlignment="1">
      <alignment vertical="center"/>
    </xf>
    <xf numFmtId="0" fontId="30" fillId="21" borderId="36" xfId="0" applyFont="1" applyFill="1" applyBorder="1" applyAlignment="1">
      <alignment vertical="center" wrapText="1"/>
    </xf>
    <xf numFmtId="0" fontId="31" fillId="22" borderId="37" xfId="0" applyFont="1" applyFill="1" applyBorder="1" applyAlignment="1">
      <alignment vertical="center" wrapText="1"/>
    </xf>
    <xf numFmtId="0" fontId="18" fillId="0" borderId="4" xfId="0" applyFont="1" applyBorder="1"/>
    <xf numFmtId="0" fontId="28" fillId="0" borderId="4" xfId="0" applyFont="1" applyBorder="1"/>
    <xf numFmtId="0" fontId="20" fillId="0" borderId="3" xfId="0" applyFont="1" applyBorder="1" applyAlignment="1">
      <alignment horizontal="left"/>
    </xf>
    <xf numFmtId="0" fontId="30" fillId="0" borderId="4" xfId="0" applyFont="1" applyBorder="1" applyAlignment="1">
      <alignment vertical="center"/>
    </xf>
    <xf numFmtId="0" fontId="31" fillId="0" borderId="8" xfId="0" applyFont="1" applyBorder="1" applyAlignment="1">
      <alignment vertical="center"/>
    </xf>
    <xf numFmtId="1" fontId="0" fillId="0" borderId="0" xfId="0" applyNumberFormat="1" applyAlignment="1">
      <alignment horizontal="center"/>
    </xf>
    <xf numFmtId="0" fontId="32" fillId="0" borderId="0" xfId="0" applyFont="1" applyAlignment="1">
      <alignment vertical="center" wrapText="1"/>
    </xf>
    <xf numFmtId="0" fontId="28" fillId="0" borderId="8" xfId="0" applyFont="1" applyBorder="1"/>
    <xf numFmtId="0" fontId="33" fillId="0" borderId="0" xfId="0" applyFont="1"/>
    <xf numFmtId="0" fontId="33" fillId="3" borderId="0" xfId="0" applyFont="1" applyFill="1"/>
    <xf numFmtId="0" fontId="34" fillId="3" borderId="0" xfId="0" applyFont="1" applyFill="1"/>
    <xf numFmtId="0" fontId="0" fillId="3" borderId="0" xfId="0" applyFill="1"/>
    <xf numFmtId="0" fontId="11" fillId="2" borderId="5" xfId="0" applyFont="1" applyFill="1" applyBorder="1" applyAlignment="1">
      <alignment horizontal="center"/>
    </xf>
    <xf numFmtId="1" fontId="11" fillId="2" borderId="5" xfId="0" applyNumberFormat="1" applyFont="1" applyFill="1" applyBorder="1" applyAlignment="1">
      <alignment horizontal="center"/>
    </xf>
    <xf numFmtId="0" fontId="24" fillId="0" borderId="5" xfId="0" applyFont="1" applyBorder="1"/>
    <xf numFmtId="0" fontId="24" fillId="3" borderId="5" xfId="0" applyFont="1" applyFill="1" applyBorder="1" applyAlignment="1">
      <alignment horizontal="center"/>
    </xf>
    <xf numFmtId="0" fontId="24" fillId="0" borderId="5" xfId="0" applyFont="1" applyBorder="1" applyAlignment="1" applyProtection="1">
      <alignment horizontal="center"/>
      <protection locked="0" hidden="1"/>
    </xf>
    <xf numFmtId="1" fontId="24" fillId="0" borderId="5" xfId="0" applyNumberFormat="1" applyFont="1" applyBorder="1" applyAlignment="1" applyProtection="1">
      <alignment horizontal="center"/>
      <protection locked="0" hidden="1"/>
    </xf>
    <xf numFmtId="0" fontId="24" fillId="0" borderId="5" xfId="0" applyFont="1" applyBorder="1" applyAlignment="1">
      <alignment horizontal="center"/>
    </xf>
    <xf numFmtId="1" fontId="36" fillId="0" borderId="5" xfId="0" applyNumberFormat="1" applyFont="1" applyBorder="1" applyAlignment="1" applyProtection="1">
      <alignment horizontal="center"/>
      <protection locked="0" hidden="1"/>
    </xf>
    <xf numFmtId="1" fontId="24" fillId="0" borderId="0" xfId="0" applyNumberFormat="1" applyFont="1" applyAlignment="1" applyProtection="1">
      <alignment horizontal="center"/>
      <protection locked="0" hidden="1"/>
    </xf>
    <xf numFmtId="1" fontId="24" fillId="0" borderId="0" xfId="0" applyNumberFormat="1" applyFont="1" applyProtection="1">
      <protection locked="0" hidden="1"/>
    </xf>
    <xf numFmtId="0" fontId="24" fillId="0" borderId="0" xfId="0" applyFont="1"/>
    <xf numFmtId="0" fontId="21" fillId="8" borderId="5" xfId="0" applyFont="1" applyFill="1" applyBorder="1" applyAlignment="1">
      <alignment horizontal="center" vertical="center" wrapText="1"/>
    </xf>
    <xf numFmtId="0" fontId="21" fillId="0" borderId="5" xfId="0" applyFont="1" applyBorder="1" applyAlignment="1">
      <alignment horizontal="center"/>
    </xf>
    <xf numFmtId="0" fontId="21" fillId="0" borderId="0" xfId="0" applyFont="1" applyAlignment="1">
      <alignment horizontal="center"/>
    </xf>
    <xf numFmtId="0" fontId="38" fillId="0" borderId="0" xfId="2" applyFont="1"/>
    <xf numFmtId="0" fontId="21" fillId="2" borderId="5" xfId="0" applyFont="1" applyFill="1" applyBorder="1" applyAlignment="1">
      <alignment horizontal="center" vertical="center" wrapText="1"/>
    </xf>
    <xf numFmtId="0" fontId="24" fillId="2" borderId="5" xfId="0" applyFont="1" applyFill="1" applyBorder="1" applyAlignment="1">
      <alignment horizontal="center"/>
    </xf>
    <xf numFmtId="1" fontId="24" fillId="0" borderId="5" xfId="0" applyNumberFormat="1" applyFont="1" applyBorder="1" applyAlignment="1">
      <alignment horizontal="center"/>
    </xf>
    <xf numFmtId="0" fontId="24" fillId="2" borderId="5" xfId="0" applyFont="1" applyFill="1" applyBorder="1" applyAlignment="1" applyProtection="1">
      <alignment horizontal="center"/>
      <protection locked="0" hidden="1"/>
    </xf>
    <xf numFmtId="1" fontId="21" fillId="0" borderId="0" xfId="0" applyNumberFormat="1" applyFont="1" applyAlignment="1" applyProtection="1">
      <alignment horizontal="center"/>
      <protection locked="0" hidden="1"/>
    </xf>
    <xf numFmtId="0" fontId="24" fillId="10" borderId="9" xfId="0" applyFont="1" applyFill="1" applyBorder="1"/>
    <xf numFmtId="0" fontId="24" fillId="0" borderId="21" xfId="0" applyFont="1" applyBorder="1"/>
    <xf numFmtId="0" fontId="24" fillId="11" borderId="28" xfId="0" applyFont="1" applyFill="1" applyBorder="1"/>
    <xf numFmtId="17" fontId="40" fillId="8" borderId="5" xfId="0" applyNumberFormat="1" applyFont="1" applyFill="1" applyBorder="1" applyAlignment="1">
      <alignment horizontal="center" wrapText="1"/>
    </xf>
    <xf numFmtId="0" fontId="21" fillId="3" borderId="5" xfId="0" applyFont="1" applyFill="1" applyBorder="1" applyAlignment="1">
      <alignment horizontal="center"/>
    </xf>
    <xf numFmtId="0" fontId="21" fillId="0" borderId="0" xfId="0" applyFont="1"/>
    <xf numFmtId="0" fontId="21" fillId="2" borderId="2" xfId="0" applyFont="1" applyFill="1" applyBorder="1" applyAlignment="1" applyProtection="1">
      <alignment horizontal="center"/>
      <protection locked="0" hidden="1"/>
    </xf>
    <xf numFmtId="0" fontId="41" fillId="0" borderId="0" xfId="0" applyFont="1"/>
    <xf numFmtId="0" fontId="42" fillId="0" borderId="0" xfId="0" applyFont="1" applyAlignment="1">
      <alignment wrapText="1"/>
    </xf>
    <xf numFmtId="0" fontId="0" fillId="24" borderId="0" xfId="0" applyFill="1"/>
    <xf numFmtId="0" fontId="43" fillId="0" borderId="0" xfId="0" applyFont="1" applyAlignment="1">
      <alignment wrapText="1"/>
    </xf>
    <xf numFmtId="0" fontId="40" fillId="2" borderId="5" xfId="0" applyFont="1" applyFill="1" applyBorder="1" applyAlignment="1">
      <alignment horizontal="center" vertical="center" wrapText="1"/>
    </xf>
    <xf numFmtId="0" fontId="21" fillId="2" borderId="5" xfId="0" applyFont="1" applyFill="1" applyBorder="1" applyAlignment="1">
      <alignment horizontal="center"/>
    </xf>
    <xf numFmtId="1" fontId="21" fillId="2" borderId="2" xfId="0" applyNumberFormat="1" applyFont="1" applyFill="1" applyBorder="1" applyAlignment="1">
      <alignment horizontal="center"/>
    </xf>
    <xf numFmtId="0" fontId="21" fillId="0" borderId="5" xfId="0" applyFont="1" applyBorder="1" applyAlignment="1" applyProtection="1">
      <alignment horizontal="center"/>
      <protection locked="0" hidden="1"/>
    </xf>
    <xf numFmtId="1" fontId="21" fillId="0" borderId="2" xfId="0" applyNumberFormat="1" applyFont="1" applyBorder="1" applyAlignment="1" applyProtection="1">
      <alignment horizontal="center"/>
      <protection locked="0" hidden="1"/>
    </xf>
    <xf numFmtId="1" fontId="24" fillId="2" borderId="2" xfId="0" applyNumberFormat="1" applyFont="1" applyFill="1" applyBorder="1" applyAlignment="1" applyProtection="1">
      <alignment horizontal="center"/>
      <protection locked="0" hidden="1"/>
    </xf>
    <xf numFmtId="1" fontId="24" fillId="0" borderId="2" xfId="0" applyNumberFormat="1" applyFont="1" applyBorder="1" applyAlignment="1" applyProtection="1">
      <alignment horizontal="center"/>
      <protection locked="0" hidden="1"/>
    </xf>
    <xf numFmtId="0" fontId="21" fillId="2" borderId="2" xfId="0" applyFont="1" applyFill="1" applyBorder="1" applyAlignment="1">
      <alignment horizontal="center"/>
    </xf>
    <xf numFmtId="0" fontId="24" fillId="2" borderId="2" xfId="0" applyFont="1" applyFill="1" applyBorder="1" applyAlignment="1" applyProtection="1">
      <alignment horizontal="center"/>
      <protection locked="0" hidden="1"/>
    </xf>
    <xf numFmtId="0" fontId="24" fillId="0" borderId="2" xfId="0" applyFont="1" applyBorder="1" applyAlignment="1" applyProtection="1">
      <alignment horizontal="center"/>
      <protection locked="0" hidden="1"/>
    </xf>
    <xf numFmtId="0" fontId="40" fillId="3" borderId="13"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45" fillId="19" borderId="34" xfId="3" applyFont="1" applyBorder="1" applyAlignment="1">
      <alignment horizontal="left" vertical="center" wrapText="1"/>
    </xf>
    <xf numFmtId="0" fontId="45" fillId="19" borderId="35" xfId="3" applyFont="1" applyBorder="1" applyAlignment="1">
      <alignment horizontal="left" vertical="center" wrapText="1"/>
    </xf>
    <xf numFmtId="0" fontId="46" fillId="0" borderId="0" xfId="0" applyFont="1"/>
    <xf numFmtId="0" fontId="47" fillId="19" borderId="5" xfId="3" applyFont="1" applyBorder="1" applyAlignment="1">
      <alignment wrapText="1"/>
    </xf>
    <xf numFmtId="0" fontId="39" fillId="0" borderId="5" xfId="3" applyFont="1" applyFill="1" applyBorder="1" applyAlignment="1">
      <alignment horizontal="left" vertical="center"/>
    </xf>
    <xf numFmtId="0" fontId="48" fillId="0" borderId="5" xfId="3" applyFont="1" applyFill="1" applyBorder="1" applyAlignment="1">
      <alignment horizontal="left" vertical="center"/>
    </xf>
    <xf numFmtId="0" fontId="49" fillId="0" borderId="5" xfId="3" applyFont="1" applyFill="1" applyBorder="1" applyAlignment="1">
      <alignment horizontal="left" vertical="center"/>
    </xf>
    <xf numFmtId="0" fontId="50" fillId="0" borderId="5" xfId="3" applyFont="1" applyFill="1" applyBorder="1" applyAlignment="1">
      <alignment horizontal="left" vertical="center"/>
    </xf>
    <xf numFmtId="0" fontId="45" fillId="19" borderId="5" xfId="3" applyFont="1" applyBorder="1"/>
    <xf numFmtId="1" fontId="45" fillId="0" borderId="5" xfId="3" applyNumberFormat="1" applyFont="1" applyFill="1" applyBorder="1" applyAlignment="1">
      <alignment horizontal="center" vertical="center"/>
    </xf>
    <xf numFmtId="0" fontId="13" fillId="0" borderId="5" xfId="0" applyFont="1" applyBorder="1" applyAlignment="1">
      <alignment vertical="center" wrapText="1"/>
    </xf>
    <xf numFmtId="0" fontId="0" fillId="0" borderId="0" xfId="0" applyAlignment="1">
      <alignment horizontal="left"/>
    </xf>
    <xf numFmtId="1" fontId="0" fillId="0" borderId="0" xfId="0" applyNumberFormat="1"/>
    <xf numFmtId="0" fontId="16" fillId="3" borderId="0" xfId="0" applyFont="1" applyFill="1" applyAlignment="1">
      <alignment vertical="center"/>
    </xf>
    <xf numFmtId="0" fontId="12" fillId="0" borderId="3" xfId="0" applyFont="1" applyBorder="1" applyAlignment="1">
      <alignment vertical="center" wrapText="1"/>
    </xf>
    <xf numFmtId="9" fontId="0" fillId="0" borderId="0" xfId="1" applyFont="1"/>
    <xf numFmtId="1" fontId="21" fillId="0" borderId="5" xfId="0" applyNumberFormat="1" applyFont="1" applyBorder="1" applyAlignment="1" applyProtection="1">
      <alignment horizontal="center"/>
      <protection locked="0" hidden="1"/>
    </xf>
    <xf numFmtId="0" fontId="21" fillId="3" borderId="5"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22" fillId="4" borderId="5" xfId="0" applyFont="1" applyFill="1" applyBorder="1" applyAlignment="1">
      <alignment vertical="center" wrapText="1"/>
    </xf>
    <xf numFmtId="0" fontId="21" fillId="9" borderId="5" xfId="0" applyFont="1" applyFill="1" applyBorder="1" applyAlignment="1">
      <alignment vertical="center" wrapText="1"/>
    </xf>
    <xf numFmtId="0" fontId="22" fillId="25" borderId="5" xfId="0" applyFont="1" applyFill="1" applyBorder="1"/>
    <xf numFmtId="0" fontId="22" fillId="11" borderId="5" xfId="0" applyFont="1" applyFill="1" applyBorder="1"/>
    <xf numFmtId="0" fontId="0" fillId="0" borderId="5" xfId="0" applyBorder="1"/>
    <xf numFmtId="0" fontId="52" fillId="0" borderId="0" xfId="0" applyFont="1"/>
    <xf numFmtId="1" fontId="21" fillId="9" borderId="5" xfId="0" applyNumberFormat="1" applyFont="1" applyFill="1" applyBorder="1" applyAlignment="1">
      <alignment horizontal="center" vertical="center" wrapText="1"/>
    </xf>
    <xf numFmtId="0" fontId="8" fillId="3" borderId="5" xfId="0" applyFont="1" applyFill="1" applyBorder="1" applyAlignment="1">
      <alignment horizontal="center" vertical="center" wrapText="1"/>
    </xf>
    <xf numFmtId="1" fontId="8" fillId="0" borderId="4" xfId="1" applyNumberFormat="1" applyFont="1" applyBorder="1" applyAlignment="1" applyProtection="1">
      <alignment horizontal="center" vertical="center" wrapText="1"/>
    </xf>
    <xf numFmtId="0" fontId="8" fillId="0" borderId="4" xfId="0" applyFont="1" applyBorder="1" applyAlignment="1">
      <alignment horizontal="center" vertical="center" wrapText="1"/>
    </xf>
    <xf numFmtId="0" fontId="40" fillId="12" borderId="33" xfId="0" applyFont="1" applyFill="1" applyBorder="1" applyAlignment="1">
      <alignment horizontal="left" vertical="center" wrapText="1"/>
    </xf>
    <xf numFmtId="0" fontId="40" fillId="12" borderId="10" xfId="0" applyFont="1" applyFill="1" applyBorder="1" applyAlignment="1">
      <alignment horizontal="left" vertical="center" wrapText="1"/>
    </xf>
    <xf numFmtId="0" fontId="0" fillId="0" borderId="0" xfId="1" applyNumberFormat="1" applyFont="1"/>
    <xf numFmtId="0" fontId="53" fillId="0" borderId="0" xfId="0" applyFont="1"/>
    <xf numFmtId="1" fontId="8" fillId="0" borderId="5" xfId="0" applyNumberFormat="1" applyFont="1" applyBorder="1" applyAlignment="1">
      <alignment vertical="center" wrapText="1"/>
    </xf>
    <xf numFmtId="1" fontId="12" fillId="0" borderId="4" xfId="0" applyNumberFormat="1" applyFont="1" applyBorder="1" applyAlignment="1">
      <alignment vertical="center" wrapText="1"/>
    </xf>
    <xf numFmtId="1" fontId="13" fillId="0" borderId="5" xfId="0" applyNumberFormat="1" applyFont="1" applyBorder="1" applyAlignment="1">
      <alignment vertical="center" wrapText="1"/>
    </xf>
    <xf numFmtId="0" fontId="2" fillId="0" borderId="0" xfId="0" applyFont="1" applyAlignment="1">
      <alignment wrapText="1"/>
    </xf>
    <xf numFmtId="0" fontId="0" fillId="0" borderId="0" xfId="0" applyAlignment="1">
      <alignment horizontal="left" wrapText="1"/>
    </xf>
    <xf numFmtId="0" fontId="8" fillId="0" borderId="25" xfId="0" applyFont="1" applyBorder="1" applyAlignment="1">
      <alignment vertical="center" wrapText="1"/>
    </xf>
    <xf numFmtId="0" fontId="8" fillId="0" borderId="30" xfId="0" applyFont="1" applyBorder="1" applyAlignment="1">
      <alignment horizontal="center" vertical="center" wrapText="1"/>
    </xf>
    <xf numFmtId="1" fontId="8" fillId="0" borderId="30" xfId="0" applyNumberFormat="1" applyFont="1" applyBorder="1" applyAlignment="1">
      <alignment horizontal="center" vertical="center" wrapText="1"/>
    </xf>
    <xf numFmtId="1" fontId="8" fillId="13" borderId="30" xfId="0" applyNumberFormat="1" applyFont="1" applyFill="1" applyBorder="1" applyAlignment="1">
      <alignment horizontal="center" vertical="center" wrapText="1"/>
    </xf>
    <xf numFmtId="0" fontId="8" fillId="14" borderId="30" xfId="0" applyFont="1" applyFill="1" applyBorder="1" applyAlignment="1">
      <alignment horizontal="center" vertical="center" wrapText="1"/>
    </xf>
    <xf numFmtId="1" fontId="12" fillId="0" borderId="30" xfId="0" applyNumberFormat="1" applyFont="1" applyBorder="1" applyAlignment="1">
      <alignment horizontal="center" vertical="center"/>
    </xf>
    <xf numFmtId="1" fontId="13" fillId="0" borderId="30" xfId="0" applyNumberFormat="1" applyFont="1" applyBorder="1" applyAlignment="1">
      <alignment horizontal="center" vertical="center" wrapText="1"/>
    </xf>
    <xf numFmtId="0" fontId="24" fillId="0" borderId="19" xfId="0" applyFont="1" applyBorder="1" applyAlignment="1">
      <alignment horizontal="center"/>
    </xf>
    <xf numFmtId="0" fontId="18" fillId="0" borderId="49" xfId="0" applyFont="1" applyBorder="1"/>
    <xf numFmtId="0" fontId="54" fillId="3" borderId="0" xfId="0" applyFont="1" applyFill="1"/>
    <xf numFmtId="0" fontId="56" fillId="26" borderId="5" xfId="0" applyFont="1" applyFill="1" applyBorder="1" applyAlignment="1">
      <alignment horizontal="center" vertical="center" wrapText="1"/>
    </xf>
    <xf numFmtId="0" fontId="60" fillId="26" borderId="5" xfId="0" applyFont="1" applyFill="1" applyBorder="1" applyAlignment="1">
      <alignment horizontal="center" vertical="center" wrapText="1"/>
    </xf>
    <xf numFmtId="0" fontId="60" fillId="26" borderId="5" xfId="0" applyFont="1" applyFill="1" applyBorder="1" applyAlignment="1">
      <alignment vertical="center" wrapText="1"/>
    </xf>
    <xf numFmtId="0" fontId="60" fillId="26" borderId="2" xfId="0" applyFont="1" applyFill="1" applyBorder="1" applyAlignment="1">
      <alignment horizontal="center" vertical="center" wrapText="1"/>
    </xf>
    <xf numFmtId="0" fontId="61" fillId="0" borderId="5" xfId="0" applyFont="1" applyBorder="1" applyAlignment="1">
      <alignment horizontal="center"/>
    </xf>
    <xf numFmtId="0" fontId="61" fillId="0" borderId="5" xfId="0" applyFont="1" applyBorder="1"/>
    <xf numFmtId="0" fontId="62" fillId="26" borderId="5" xfId="0" applyFont="1" applyFill="1" applyBorder="1" applyAlignment="1">
      <alignment horizontal="center" vertical="center"/>
    </xf>
    <xf numFmtId="0" fontId="56" fillId="7" borderId="5" xfId="0" applyFont="1" applyFill="1" applyBorder="1" applyAlignment="1">
      <alignment horizontal="center" vertical="center" wrapText="1"/>
    </xf>
    <xf numFmtId="0" fontId="56" fillId="27" borderId="5" xfId="0" applyFont="1" applyFill="1" applyBorder="1" applyAlignment="1">
      <alignment horizontal="center" vertical="center" wrapText="1"/>
    </xf>
    <xf numFmtId="0" fontId="68" fillId="7" borderId="5" xfId="0" applyFont="1" applyFill="1" applyBorder="1" applyAlignment="1">
      <alignment horizontal="center" vertical="center" wrapText="1"/>
    </xf>
    <xf numFmtId="0" fontId="54" fillId="0" borderId="5" xfId="0" applyFont="1" applyBorder="1" applyAlignment="1">
      <alignment horizontal="left" vertical="center" wrapText="1"/>
    </xf>
    <xf numFmtId="0" fontId="57" fillId="8" borderId="5" xfId="0" applyFont="1" applyFill="1" applyBorder="1" applyAlignment="1">
      <alignment vertical="center" wrapText="1"/>
    </xf>
    <xf numFmtId="0" fontId="69" fillId="6" borderId="5" xfId="0" applyFont="1" applyFill="1" applyBorder="1" applyAlignment="1">
      <alignment horizontal="center" vertical="center" wrapText="1"/>
    </xf>
    <xf numFmtId="0" fontId="57" fillId="26" borderId="5" xfId="0" applyFont="1" applyFill="1" applyBorder="1" applyAlignment="1">
      <alignment horizontal="center" vertical="center"/>
    </xf>
    <xf numFmtId="0" fontId="54" fillId="0" borderId="5" xfId="0" applyFont="1" applyBorder="1" applyAlignment="1">
      <alignment horizontal="left"/>
    </xf>
    <xf numFmtId="0" fontId="59" fillId="0" borderId="5" xfId="0" applyFont="1" applyBorder="1" applyAlignment="1">
      <alignment horizontal="center"/>
    </xf>
    <xf numFmtId="0" fontId="54" fillId="9" borderId="5" xfId="0" applyFont="1" applyFill="1" applyBorder="1" applyAlignment="1">
      <alignment horizontal="left" vertical="center" wrapText="1"/>
    </xf>
    <xf numFmtId="0" fontId="57" fillId="3" borderId="5" xfId="0" applyFont="1" applyFill="1" applyBorder="1" applyAlignment="1">
      <alignment horizontal="center" vertical="center" wrapText="1"/>
    </xf>
    <xf numFmtId="0" fontId="75" fillId="27" borderId="5" xfId="0" applyFont="1" applyFill="1" applyBorder="1" applyAlignment="1">
      <alignment horizontal="center" vertical="center" wrapText="1"/>
    </xf>
    <xf numFmtId="0" fontId="58" fillId="0" borderId="25" xfId="0" applyFont="1" applyBorder="1" applyAlignment="1">
      <alignment horizontal="left" vertical="center" wrapText="1"/>
    </xf>
    <xf numFmtId="0" fontId="58" fillId="14" borderId="5" xfId="0" applyFont="1" applyFill="1" applyBorder="1" applyAlignment="1">
      <alignment horizontal="center" vertical="center" wrapText="1"/>
    </xf>
    <xf numFmtId="0" fontId="58" fillId="0" borderId="25" xfId="0" applyFont="1" applyBorder="1" applyAlignment="1">
      <alignment horizontal="center" vertical="center" wrapText="1"/>
    </xf>
    <xf numFmtId="0" fontId="54" fillId="3" borderId="5" xfId="0" applyFont="1" applyFill="1" applyBorder="1" applyAlignment="1">
      <alignment wrapText="1"/>
    </xf>
    <xf numFmtId="0" fontId="2" fillId="0" borderId="12" xfId="0" applyFont="1" applyBorder="1" applyAlignment="1">
      <alignment vertical="center"/>
    </xf>
    <xf numFmtId="0" fontId="2" fillId="0" borderId="46" xfId="0" applyFont="1" applyBorder="1" applyAlignment="1">
      <alignment vertical="center"/>
    </xf>
    <xf numFmtId="0" fontId="2" fillId="0" borderId="0" xfId="0" applyFont="1" applyAlignment="1">
      <alignment vertical="center"/>
    </xf>
    <xf numFmtId="0" fontId="2" fillId="0" borderId="33" xfId="0" applyFont="1" applyBorder="1" applyAlignment="1">
      <alignment vertical="center"/>
    </xf>
    <xf numFmtId="0" fontId="54" fillId="0" borderId="0" xfId="0" applyFont="1"/>
    <xf numFmtId="0" fontId="57" fillId="3" borderId="5" xfId="0" applyFont="1" applyFill="1" applyBorder="1" applyAlignment="1">
      <alignment wrapText="1"/>
    </xf>
    <xf numFmtId="0" fontId="54" fillId="3" borderId="5" xfId="0" applyFont="1" applyFill="1" applyBorder="1" applyAlignment="1">
      <alignment vertical="top" wrapText="1"/>
    </xf>
    <xf numFmtId="0" fontId="57" fillId="0" borderId="0" xfId="0" applyFont="1"/>
    <xf numFmtId="0" fontId="74" fillId="18" borderId="0" xfId="0" applyFont="1" applyFill="1" applyAlignment="1">
      <alignment horizontal="center" vertical="top" wrapText="1"/>
    </xf>
    <xf numFmtId="0" fontId="57" fillId="3" borderId="5" xfId="0" applyFont="1" applyFill="1" applyBorder="1" applyAlignment="1">
      <alignment horizontal="left" vertical="top" wrapText="1"/>
    </xf>
    <xf numFmtId="0" fontId="10" fillId="12" borderId="2"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44" fillId="0" borderId="2" xfId="0" applyFont="1" applyBorder="1" applyAlignment="1">
      <alignment horizontal="left"/>
    </xf>
    <xf numFmtId="0" fontId="44" fillId="0" borderId="3" xfId="0" applyFont="1" applyBorder="1" applyAlignment="1">
      <alignment horizontal="left"/>
    </xf>
    <xf numFmtId="0" fontId="44" fillId="0" borderId="4" xfId="0" applyFont="1" applyBorder="1" applyAlignment="1">
      <alignment horizontal="left"/>
    </xf>
    <xf numFmtId="0" fontId="21" fillId="0" borderId="7" xfId="0" applyFont="1" applyBorder="1" applyAlignment="1">
      <alignment horizontal="right"/>
    </xf>
    <xf numFmtId="0" fontId="10" fillId="3" borderId="11" xfId="0" applyFont="1" applyFill="1" applyBorder="1" applyAlignment="1">
      <alignment horizontal="center"/>
    </xf>
    <xf numFmtId="0" fontId="40" fillId="3" borderId="16" xfId="0" applyFont="1" applyFill="1" applyBorder="1" applyAlignment="1">
      <alignment horizontal="center" vertical="center" wrapText="1"/>
    </xf>
    <xf numFmtId="0" fontId="40" fillId="3" borderId="17" xfId="0" applyFont="1" applyFill="1" applyBorder="1" applyAlignment="1">
      <alignment horizontal="center" vertical="center" wrapText="1"/>
    </xf>
    <xf numFmtId="0" fontId="44" fillId="0" borderId="2" xfId="0" applyFont="1" applyBorder="1" applyAlignment="1">
      <alignment horizontal="left" vertical="center" wrapText="1"/>
    </xf>
    <xf numFmtId="0" fontId="44" fillId="0" borderId="3" xfId="0" applyFont="1" applyBorder="1" applyAlignment="1">
      <alignment horizontal="left" vertical="center" wrapText="1"/>
    </xf>
    <xf numFmtId="0" fontId="44" fillId="0" borderId="4" xfId="0" applyFont="1" applyBorder="1" applyAlignment="1">
      <alignment horizontal="left" vertical="center" wrapText="1"/>
    </xf>
    <xf numFmtId="0" fontId="21" fillId="2" borderId="5" xfId="0" applyFont="1" applyFill="1" applyBorder="1" applyAlignment="1">
      <alignment horizontal="center"/>
    </xf>
    <xf numFmtId="0" fontId="21" fillId="2" borderId="2" xfId="0" applyFont="1" applyFill="1" applyBorder="1" applyAlignment="1">
      <alignment horizontal="center"/>
    </xf>
    <xf numFmtId="0" fontId="21" fillId="7" borderId="5" xfId="0" applyFont="1" applyFill="1" applyBorder="1" applyAlignment="1">
      <alignment horizontal="center" vertical="center" wrapText="1"/>
    </xf>
    <xf numFmtId="0" fontId="21" fillId="7" borderId="5" xfId="0" applyFont="1" applyFill="1" applyBorder="1" applyAlignment="1">
      <alignment horizontal="left" vertical="center" wrapText="1"/>
    </xf>
    <xf numFmtId="0" fontId="44" fillId="0" borderId="5" xfId="0" applyFont="1" applyBorder="1" applyAlignment="1">
      <alignment horizontal="left"/>
    </xf>
    <xf numFmtId="0" fontId="24" fillId="0" borderId="0" xfId="0" applyFont="1" applyAlignment="1">
      <alignment horizontal="right"/>
    </xf>
    <xf numFmtId="0" fontId="23" fillId="6" borderId="5" xfId="0" applyFont="1" applyFill="1" applyBorder="1" applyAlignment="1">
      <alignment horizontal="center" vertical="center" wrapText="1"/>
    </xf>
    <xf numFmtId="0" fontId="21" fillId="0" borderId="25" xfId="0" applyFont="1" applyBorder="1" applyAlignment="1">
      <alignment horizontal="left"/>
    </xf>
    <xf numFmtId="0" fontId="21" fillId="0" borderId="5" xfId="0" applyFont="1" applyBorder="1" applyAlignment="1">
      <alignment horizontal="left"/>
    </xf>
    <xf numFmtId="0" fontId="21" fillId="2" borderId="6" xfId="0" applyFont="1" applyFill="1" applyBorder="1" applyAlignment="1">
      <alignment horizontal="center"/>
    </xf>
    <xf numFmtId="0" fontId="21" fillId="2" borderId="7" xfId="0" applyFont="1" applyFill="1" applyBorder="1" applyAlignment="1">
      <alignment horizontal="center"/>
    </xf>
    <xf numFmtId="0" fontId="21" fillId="2" borderId="8" xfId="0" applyFont="1" applyFill="1" applyBorder="1" applyAlignment="1">
      <alignment horizontal="center"/>
    </xf>
    <xf numFmtId="0" fontId="21" fillId="2" borderId="9" xfId="0" applyFont="1" applyFill="1" applyBorder="1" applyAlignment="1">
      <alignment horizontal="center"/>
    </xf>
    <xf numFmtId="0" fontId="21" fillId="2" borderId="1" xfId="0" applyFont="1" applyFill="1" applyBorder="1" applyAlignment="1">
      <alignment horizontal="center"/>
    </xf>
    <xf numFmtId="0" fontId="21" fillId="2" borderId="10" xfId="0" applyFont="1" applyFill="1" applyBorder="1" applyAlignment="1">
      <alignment horizontal="center"/>
    </xf>
    <xf numFmtId="0" fontId="37" fillId="0" borderId="2" xfId="0" applyFont="1" applyBorder="1" applyAlignment="1">
      <alignment horizontal="left"/>
    </xf>
    <xf numFmtId="0" fontId="37" fillId="0" borderId="3" xfId="0" applyFont="1" applyBorder="1" applyAlignment="1">
      <alignment horizontal="left"/>
    </xf>
    <xf numFmtId="0" fontId="37" fillId="0" borderId="4" xfId="0" applyFont="1" applyBorder="1" applyAlignment="1">
      <alignment horizontal="left"/>
    </xf>
    <xf numFmtId="0" fontId="21" fillId="2" borderId="2" xfId="0" applyFont="1" applyFill="1" applyBorder="1" applyAlignment="1" applyProtection="1">
      <alignment horizontal="center"/>
      <protection locked="0" hidden="1"/>
    </xf>
    <xf numFmtId="0" fontId="21" fillId="2" borderId="3" xfId="0" applyFont="1" applyFill="1" applyBorder="1" applyAlignment="1" applyProtection="1">
      <alignment horizontal="center"/>
      <protection locked="0" hidden="1"/>
    </xf>
    <xf numFmtId="0" fontId="3" fillId="0" borderId="3" xfId="0" applyFont="1" applyBorder="1" applyAlignment="1">
      <alignment horizontal="left" wrapText="1"/>
    </xf>
    <xf numFmtId="0" fontId="3" fillId="0" borderId="4" xfId="0" applyFont="1" applyBorder="1" applyAlignment="1">
      <alignment horizontal="left" wrapText="1"/>
    </xf>
    <xf numFmtId="0" fontId="35" fillId="0" borderId="2" xfId="0" applyFont="1" applyBorder="1" applyAlignment="1">
      <alignment horizontal="left"/>
    </xf>
    <xf numFmtId="0" fontId="35" fillId="0" borderId="3" xfId="0" applyFont="1" applyBorder="1" applyAlignment="1">
      <alignment horizontal="left"/>
    </xf>
    <xf numFmtId="0" fontId="35" fillId="0" borderId="4" xfId="0" applyFont="1" applyBorder="1" applyAlignment="1">
      <alignment horizontal="left"/>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40" fillId="2" borderId="6"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9"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0" fillId="2" borderId="10" xfId="0" applyFont="1" applyFill="1" applyBorder="1" applyAlignment="1">
      <alignment horizontal="center" vertical="center" wrapText="1"/>
    </xf>
    <xf numFmtId="1" fontId="40" fillId="2" borderId="2" xfId="0" applyNumberFormat="1" applyFont="1" applyFill="1" applyBorder="1" applyAlignment="1">
      <alignment horizontal="center" vertical="center" wrapText="1"/>
    </xf>
    <xf numFmtId="0" fontId="21" fillId="0" borderId="26" xfId="0" applyFont="1" applyBorder="1" applyAlignment="1">
      <alignment horizontal="left"/>
    </xf>
    <xf numFmtId="0" fontId="21" fillId="0" borderId="27" xfId="0" applyFont="1" applyBorder="1" applyAlignment="1">
      <alignment horizontal="left"/>
    </xf>
    <xf numFmtId="0" fontId="35" fillId="0" borderId="5" xfId="0" applyFont="1" applyBorder="1" applyAlignment="1">
      <alignment horizontal="left" vertical="center" wrapText="1"/>
    </xf>
    <xf numFmtId="0" fontId="3" fillId="0" borderId="2" xfId="0" applyFont="1" applyBorder="1" applyAlignment="1">
      <alignment horizontal="left"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4" xfId="0" applyFont="1" applyBorder="1" applyAlignment="1">
      <alignment horizontal="left" vertical="center" wrapText="1"/>
    </xf>
    <xf numFmtId="0" fontId="40" fillId="12" borderId="5" xfId="0" applyFont="1" applyFill="1" applyBorder="1" applyAlignment="1">
      <alignment horizontal="left" vertical="center" wrapText="1"/>
    </xf>
    <xf numFmtId="0" fontId="40" fillId="12" borderId="5" xfId="0" applyFont="1" applyFill="1" applyBorder="1" applyAlignment="1">
      <alignment horizontal="center" vertical="center" wrapText="1"/>
    </xf>
    <xf numFmtId="0" fontId="40" fillId="12" borderId="8" xfId="0" applyFont="1" applyFill="1" applyBorder="1" applyAlignment="1">
      <alignment horizontal="center" vertical="center" wrapText="1"/>
    </xf>
    <xf numFmtId="0" fontId="40" fillId="12" borderId="33" xfId="0" applyFont="1" applyFill="1" applyBorder="1" applyAlignment="1">
      <alignment horizontal="center" vertical="center" wrapText="1"/>
    </xf>
    <xf numFmtId="0" fontId="40" fillId="12" borderId="10" xfId="0" applyFont="1" applyFill="1" applyBorder="1" applyAlignment="1">
      <alignment horizontal="center" vertical="center" wrapText="1"/>
    </xf>
    <xf numFmtId="0" fontId="37" fillId="0" borderId="5" xfId="0" applyFont="1" applyBorder="1" applyAlignment="1">
      <alignment horizontal="left"/>
    </xf>
    <xf numFmtId="0" fontId="3" fillId="0" borderId="5" xfId="0" applyFont="1" applyBorder="1" applyAlignment="1">
      <alignment horizontal="left"/>
    </xf>
    <xf numFmtId="0" fontId="8" fillId="9" borderId="22" xfId="0" applyFont="1" applyFill="1" applyBorder="1" applyAlignment="1">
      <alignment horizontal="left" vertical="center" wrapText="1"/>
    </xf>
    <xf numFmtId="0" fontId="8" fillId="9" borderId="23" xfId="0" applyFont="1" applyFill="1" applyBorder="1" applyAlignment="1">
      <alignment horizontal="left" vertical="center" wrapText="1"/>
    </xf>
    <xf numFmtId="0" fontId="21" fillId="2" borderId="5" xfId="0" applyFont="1" applyFill="1" applyBorder="1" applyAlignment="1">
      <alignment horizontal="center" vertical="center" wrapText="1"/>
    </xf>
    <xf numFmtId="0" fontId="21" fillId="2" borderId="5"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7" borderId="32"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35" fillId="0" borderId="5" xfId="0" applyFont="1" applyBorder="1" applyAlignment="1">
      <alignment horizontal="left" wrapText="1"/>
    </xf>
    <xf numFmtId="0" fontId="21" fillId="0" borderId="0" xfId="0" applyFont="1" applyAlignment="1">
      <alignment horizontal="right"/>
    </xf>
    <xf numFmtId="0" fontId="2" fillId="0" borderId="12" xfId="0" applyFont="1" applyBorder="1" applyAlignment="1">
      <alignment horizontal="right"/>
    </xf>
    <xf numFmtId="1" fontId="8" fillId="0" borderId="5" xfId="1" applyNumberFormat="1" applyFont="1" applyBorder="1" applyAlignment="1" applyProtection="1">
      <alignment horizontal="center" vertical="center" wrapText="1"/>
    </xf>
    <xf numFmtId="0" fontId="8" fillId="14" borderId="5"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8" fillId="14" borderId="2" xfId="0" applyFont="1" applyFill="1" applyBorder="1" applyAlignment="1">
      <alignment horizontal="right" vertical="center" wrapText="1"/>
    </xf>
    <xf numFmtId="0" fontId="8" fillId="14" borderId="3" xfId="0" applyFont="1" applyFill="1" applyBorder="1" applyAlignment="1">
      <alignment horizontal="right" vertical="center" wrapText="1"/>
    </xf>
    <xf numFmtId="0" fontId="8" fillId="14" borderId="4" xfId="0" applyFont="1" applyFill="1" applyBorder="1" applyAlignment="1">
      <alignment horizontal="right" vertical="center" wrapText="1"/>
    </xf>
    <xf numFmtId="0" fontId="8" fillId="0" borderId="5" xfId="0" applyFont="1" applyBorder="1" applyAlignment="1">
      <alignment horizontal="center" vertical="center" wrapText="1"/>
    </xf>
    <xf numFmtId="0" fontId="57" fillId="2" borderId="2" xfId="0" applyFont="1" applyFill="1" applyBorder="1" applyAlignment="1">
      <alignment horizontal="center" vertical="center" wrapText="1"/>
    </xf>
    <xf numFmtId="0" fontId="57" fillId="2" borderId="3" xfId="0" applyFont="1" applyFill="1" applyBorder="1" applyAlignment="1">
      <alignment horizontal="center" vertical="center" wrapText="1"/>
    </xf>
    <xf numFmtId="0" fontId="59" fillId="2" borderId="5" xfId="0" applyFont="1" applyFill="1" applyBorder="1" applyAlignment="1">
      <alignment horizontal="center" vertical="center" wrapText="1"/>
    </xf>
    <xf numFmtId="0" fontId="59" fillId="2" borderId="6" xfId="0" applyFont="1" applyFill="1" applyBorder="1" applyAlignment="1">
      <alignment horizontal="center" vertical="center" wrapText="1"/>
    </xf>
    <xf numFmtId="0" fontId="59" fillId="2" borderId="7" xfId="0" applyFont="1" applyFill="1" applyBorder="1" applyAlignment="1">
      <alignment horizontal="center" vertical="center" wrapText="1"/>
    </xf>
    <xf numFmtId="0" fontId="59" fillId="2" borderId="8" xfId="0" applyFont="1" applyFill="1" applyBorder="1" applyAlignment="1">
      <alignment horizontal="center" vertical="center" wrapText="1"/>
    </xf>
    <xf numFmtId="0" fontId="59" fillId="2" borderId="9" xfId="0" applyFont="1" applyFill="1" applyBorder="1" applyAlignment="1">
      <alignment horizontal="center" vertical="center" wrapText="1"/>
    </xf>
    <xf numFmtId="0" fontId="59" fillId="2" borderId="1" xfId="0" applyFont="1" applyFill="1" applyBorder="1" applyAlignment="1">
      <alignment horizontal="center" vertical="center" wrapText="1"/>
    </xf>
    <xf numFmtId="0" fontId="59" fillId="2" borderId="10" xfId="0" applyFont="1" applyFill="1" applyBorder="1" applyAlignment="1">
      <alignment horizontal="center" vertical="center" wrapText="1"/>
    </xf>
    <xf numFmtId="0" fontId="59" fillId="2" borderId="5" xfId="0" applyFont="1" applyFill="1" applyBorder="1" applyAlignment="1">
      <alignment horizontal="center" wrapText="1"/>
    </xf>
    <xf numFmtId="1" fontId="8" fillId="2" borderId="5" xfId="0" applyNumberFormat="1" applyFont="1" applyFill="1" applyBorder="1" applyAlignment="1">
      <alignment horizontal="center" vertical="center" wrapText="1"/>
    </xf>
    <xf numFmtId="0" fontId="24" fillId="0" borderId="0" xfId="0" applyFont="1" applyAlignment="1">
      <alignment horizontal="right" vertical="top" wrapText="1"/>
    </xf>
    <xf numFmtId="0" fontId="2" fillId="5" borderId="39" xfId="0" applyFont="1" applyFill="1" applyBorder="1" applyAlignment="1">
      <alignment horizontal="left" vertical="center" wrapText="1"/>
    </xf>
    <xf numFmtId="0" fontId="2" fillId="5" borderId="40" xfId="0" applyFont="1" applyFill="1" applyBorder="1" applyAlignment="1">
      <alignment horizontal="left" vertical="center"/>
    </xf>
    <xf numFmtId="0" fontId="57" fillId="0" borderId="7" xfId="0" applyFont="1" applyBorder="1" applyAlignment="1">
      <alignment horizontal="right"/>
    </xf>
    <xf numFmtId="0" fontId="58" fillId="2" borderId="6" xfId="0" applyFont="1" applyFill="1" applyBorder="1" applyAlignment="1">
      <alignment horizontal="center" vertical="center"/>
    </xf>
    <xf numFmtId="0" fontId="58" fillId="2" borderId="7" xfId="0" applyFont="1" applyFill="1" applyBorder="1" applyAlignment="1">
      <alignment horizontal="center" vertical="center"/>
    </xf>
    <xf numFmtId="0" fontId="58" fillId="2" borderId="8" xfId="0" applyFont="1" applyFill="1" applyBorder="1" applyAlignment="1">
      <alignment horizontal="center" vertical="center"/>
    </xf>
    <xf numFmtId="0" fontId="58" fillId="2" borderId="9" xfId="0" applyFont="1" applyFill="1" applyBorder="1" applyAlignment="1">
      <alignment horizontal="center" vertical="center"/>
    </xf>
    <xf numFmtId="0" fontId="58" fillId="2" borderId="1" xfId="0" applyFont="1" applyFill="1" applyBorder="1" applyAlignment="1">
      <alignment horizontal="center" vertical="center"/>
    </xf>
    <xf numFmtId="0" fontId="58" fillId="2" borderId="10" xfId="0" applyFont="1" applyFill="1" applyBorder="1" applyAlignment="1">
      <alignment horizontal="center" vertical="center"/>
    </xf>
    <xf numFmtId="0" fontId="58" fillId="2" borderId="2" xfId="0" applyFont="1" applyFill="1" applyBorder="1" applyAlignment="1" applyProtection="1">
      <alignment horizontal="center"/>
      <protection locked="0" hidden="1"/>
    </xf>
    <xf numFmtId="0" fontId="58" fillId="2" borderId="4" xfId="0" applyFont="1" applyFill="1" applyBorder="1" applyAlignment="1" applyProtection="1">
      <alignment horizontal="center"/>
      <protection locked="0" hidden="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21" fillId="15" borderId="2" xfId="0" applyFont="1" applyFill="1" applyBorder="1" applyAlignment="1">
      <alignment horizontal="left"/>
    </xf>
    <xf numFmtId="0" fontId="21" fillId="15" borderId="3" xfId="0" applyFont="1" applyFill="1" applyBorder="1" applyAlignment="1">
      <alignment horizontal="left"/>
    </xf>
    <xf numFmtId="0" fontId="21" fillId="15" borderId="4" xfId="0" applyFont="1" applyFill="1" applyBorder="1" applyAlignment="1">
      <alignment horizontal="left"/>
    </xf>
    <xf numFmtId="0" fontId="51" fillId="0" borderId="5" xfId="0" applyFont="1" applyBorder="1" applyAlignment="1">
      <alignment horizontal="left" vertical="center" wrapText="1"/>
    </xf>
    <xf numFmtId="20" fontId="51" fillId="0" borderId="5" xfId="0" applyNumberFormat="1" applyFont="1" applyBorder="1" applyAlignment="1">
      <alignment horizontal="left" vertical="center" wrapText="1"/>
    </xf>
    <xf numFmtId="0" fontId="67" fillId="6" borderId="32" xfId="0" applyFont="1" applyFill="1" applyBorder="1" applyAlignment="1">
      <alignment horizontal="center" vertical="center" wrapText="1"/>
    </xf>
    <xf numFmtId="0" fontId="56" fillId="7" borderId="5" xfId="0" applyFont="1" applyFill="1" applyBorder="1" applyAlignment="1">
      <alignment horizontal="center" vertical="center" wrapText="1"/>
    </xf>
    <xf numFmtId="0" fontId="69" fillId="6" borderId="5" xfId="0" applyFont="1" applyFill="1" applyBorder="1" applyAlignment="1">
      <alignment horizontal="center" vertical="center" wrapText="1"/>
    </xf>
    <xf numFmtId="0" fontId="70" fillId="0" borderId="5" xfId="0" applyFont="1" applyBorder="1" applyAlignment="1">
      <alignment horizontal="left" wrapText="1"/>
    </xf>
    <xf numFmtId="0" fontId="71" fillId="0" borderId="5" xfId="0" applyFont="1" applyBorder="1" applyAlignment="1">
      <alignment horizontal="left" wrapText="1"/>
    </xf>
    <xf numFmtId="0" fontId="72" fillId="0" borderId="5" xfId="0" applyFont="1" applyBorder="1" applyAlignment="1">
      <alignment horizontal="left" wrapText="1"/>
    </xf>
    <xf numFmtId="0" fontId="73" fillId="15" borderId="5" xfId="0" applyFont="1" applyFill="1" applyBorder="1" applyAlignment="1">
      <alignment horizontal="left" wrapText="1"/>
    </xf>
    <xf numFmtId="0" fontId="54" fillId="0" borderId="0" xfId="0" applyFont="1" applyAlignment="1">
      <alignment horizontal="right"/>
    </xf>
    <xf numFmtId="0" fontId="57" fillId="2" borderId="5" xfId="0" applyFont="1" applyFill="1" applyBorder="1" applyAlignment="1">
      <alignment horizontal="center" vertical="center"/>
    </xf>
    <xf numFmtId="0" fontId="21" fillId="15" borderId="5" xfId="0" applyFont="1" applyFill="1" applyBorder="1" applyAlignment="1">
      <alignment horizontal="left"/>
    </xf>
    <xf numFmtId="0" fontId="74" fillId="2" borderId="2" xfId="0" applyFont="1" applyFill="1" applyBorder="1" applyAlignment="1">
      <alignment horizontal="center" vertical="center" wrapText="1"/>
    </xf>
    <xf numFmtId="0" fontId="74" fillId="2" borderId="3" xfId="0" applyFont="1" applyFill="1" applyBorder="1" applyAlignment="1">
      <alignment horizontal="center" vertical="center" wrapText="1"/>
    </xf>
    <xf numFmtId="0" fontId="74" fillId="2" borderId="4" xfId="0" applyFont="1" applyFill="1" applyBorder="1" applyAlignment="1">
      <alignment horizontal="center" vertical="center" wrapText="1"/>
    </xf>
    <xf numFmtId="0" fontId="57" fillId="2" borderId="5" xfId="0" applyFont="1" applyFill="1" applyBorder="1" applyAlignment="1">
      <alignment horizontal="center" vertical="center" wrapText="1"/>
    </xf>
    <xf numFmtId="0" fontId="57" fillId="2" borderId="5" xfId="0" applyFont="1" applyFill="1" applyBorder="1" applyAlignment="1">
      <alignment horizontal="left" vertical="center" wrapText="1"/>
    </xf>
    <xf numFmtId="0" fontId="57" fillId="2" borderId="5" xfId="0" applyFont="1" applyFill="1" applyBorder="1" applyAlignment="1">
      <alignment horizontal="center" wrapText="1"/>
    </xf>
    <xf numFmtId="0" fontId="57" fillId="2" borderId="4" xfId="0" applyFont="1" applyFill="1" applyBorder="1" applyAlignment="1">
      <alignment horizontal="center" vertical="center" wrapText="1"/>
    </xf>
    <xf numFmtId="0" fontId="57" fillId="5" borderId="14" xfId="0" applyFont="1" applyFill="1" applyBorder="1" applyAlignment="1">
      <alignment horizontal="left" vertical="center" wrapText="1"/>
    </xf>
    <xf numFmtId="0" fontId="57" fillId="5" borderId="11" xfId="0" applyFont="1" applyFill="1" applyBorder="1" applyAlignment="1">
      <alignment horizontal="left" vertical="center" wrapText="1"/>
    </xf>
    <xf numFmtId="0" fontId="57" fillId="0" borderId="5" xfId="0" applyFont="1" applyBorder="1" applyAlignment="1">
      <alignment horizontal="right"/>
    </xf>
    <xf numFmtId="0" fontId="2" fillId="5" borderId="14"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15" xfId="0" applyFont="1" applyFill="1" applyBorder="1" applyAlignment="1">
      <alignment horizontal="left" vertical="top" wrapText="1"/>
    </xf>
    <xf numFmtId="0" fontId="2" fillId="0" borderId="0" xfId="0" applyFont="1" applyAlignment="1">
      <alignment horizontal="left" wrapText="1"/>
    </xf>
    <xf numFmtId="0" fontId="57" fillId="0" borderId="5" xfId="0" applyFont="1" applyBorder="1" applyAlignment="1">
      <alignment horizontal="left" vertical="center" wrapText="1"/>
    </xf>
    <xf numFmtId="0" fontId="57" fillId="5" borderId="5" xfId="0" applyFont="1" applyFill="1" applyBorder="1" applyAlignment="1">
      <alignment horizontal="left" vertical="center"/>
    </xf>
    <xf numFmtId="0" fontId="57" fillId="3" borderId="11" xfId="0" applyFont="1" applyFill="1" applyBorder="1" applyAlignment="1">
      <alignment horizontal="center"/>
    </xf>
    <xf numFmtId="0" fontId="57" fillId="0" borderId="26" xfId="0" applyFont="1" applyBorder="1" applyAlignment="1">
      <alignment horizontal="left"/>
    </xf>
    <xf numFmtId="0" fontId="57" fillId="0" borderId="27" xfId="0" applyFont="1" applyBorder="1" applyAlignment="1">
      <alignment horizontal="left"/>
    </xf>
    <xf numFmtId="0" fontId="78" fillId="3" borderId="5" xfId="0" applyFont="1" applyFill="1" applyBorder="1" applyAlignment="1">
      <alignment horizontal="center"/>
    </xf>
    <xf numFmtId="0" fontId="57" fillId="3" borderId="5" xfId="0" applyFont="1" applyFill="1" applyBorder="1" applyAlignment="1">
      <alignment horizontal="center" vertical="center" wrapText="1"/>
    </xf>
    <xf numFmtId="0" fontId="57" fillId="0" borderId="25" xfId="0" applyFont="1" applyBorder="1" applyAlignment="1">
      <alignment horizontal="left"/>
    </xf>
    <xf numFmtId="0" fontId="57" fillId="0" borderId="5" xfId="0" applyFont="1" applyBorder="1" applyAlignment="1">
      <alignment horizontal="left"/>
    </xf>
    <xf numFmtId="0" fontId="59" fillId="12" borderId="47" xfId="0" applyFont="1" applyFill="1" applyBorder="1" applyAlignment="1">
      <alignment horizontal="left" vertical="center" wrapText="1"/>
    </xf>
    <xf numFmtId="0" fontId="59" fillId="12" borderId="23" xfId="0" applyFont="1" applyFill="1" applyBorder="1" applyAlignment="1">
      <alignment horizontal="left" vertical="center" wrapText="1"/>
    </xf>
    <xf numFmtId="0" fontId="2" fillId="5" borderId="39" xfId="0" applyFont="1" applyFill="1" applyBorder="1" applyAlignment="1">
      <alignment horizontal="left" vertical="center"/>
    </xf>
    <xf numFmtId="0" fontId="2" fillId="5" borderId="41" xfId="0" applyFont="1" applyFill="1" applyBorder="1" applyAlignment="1">
      <alignment horizontal="left" vertical="center"/>
    </xf>
    <xf numFmtId="0" fontId="73" fillId="3" borderId="39" xfId="0" applyFont="1" applyFill="1" applyBorder="1" applyAlignment="1">
      <alignment horizontal="center" vertical="center"/>
    </xf>
    <xf numFmtId="0" fontId="73" fillId="3" borderId="41" xfId="0" applyFont="1" applyFill="1" applyBorder="1" applyAlignment="1">
      <alignment horizontal="center" vertical="center"/>
    </xf>
    <xf numFmtId="0" fontId="73" fillId="3" borderId="40" xfId="0" applyFont="1" applyFill="1" applyBorder="1" applyAlignment="1">
      <alignment horizontal="center" vertical="center"/>
    </xf>
    <xf numFmtId="0" fontId="73" fillId="3" borderId="39" xfId="0" applyFont="1" applyFill="1" applyBorder="1" applyAlignment="1">
      <alignment horizontal="center"/>
    </xf>
    <xf numFmtId="0" fontId="73" fillId="3" borderId="41" xfId="0" applyFont="1" applyFill="1" applyBorder="1" applyAlignment="1">
      <alignment horizontal="center"/>
    </xf>
    <xf numFmtId="0" fontId="73" fillId="3" borderId="40" xfId="0" applyFont="1" applyFill="1" applyBorder="1" applyAlignment="1">
      <alignment horizontal="center"/>
    </xf>
    <xf numFmtId="0" fontId="59" fillId="12" borderId="5" xfId="0" applyFont="1" applyFill="1" applyBorder="1" applyAlignment="1">
      <alignment horizontal="center" vertical="center" wrapText="1"/>
    </xf>
    <xf numFmtId="0" fontId="40" fillId="12" borderId="30" xfId="0" applyFont="1" applyFill="1" applyBorder="1" applyAlignment="1">
      <alignment horizontal="left" vertical="center" wrapText="1"/>
    </xf>
    <xf numFmtId="0" fontId="59" fillId="12" borderId="48" xfId="0" applyFont="1" applyFill="1" applyBorder="1" applyAlignment="1">
      <alignment horizontal="center" vertical="center" wrapText="1"/>
    </xf>
    <xf numFmtId="0" fontId="59" fillId="12" borderId="22" xfId="0" applyFont="1" applyFill="1" applyBorder="1" applyAlignment="1">
      <alignment horizontal="center" vertical="center" wrapText="1"/>
    </xf>
    <xf numFmtId="0" fontId="57" fillId="0" borderId="45" xfId="0" applyFont="1" applyBorder="1" applyAlignment="1">
      <alignment horizontal="right"/>
    </xf>
    <xf numFmtId="0" fontId="57" fillId="0" borderId="0" xfId="0" applyFont="1" applyAlignment="1">
      <alignment horizontal="right"/>
    </xf>
    <xf numFmtId="0" fontId="76" fillId="0" borderId="25" xfId="0" applyFont="1" applyBorder="1" applyAlignment="1">
      <alignment vertical="center" wrapText="1"/>
    </xf>
    <xf numFmtId="0" fontId="76" fillId="0" borderId="5" xfId="0" applyFont="1" applyBorder="1" applyAlignment="1">
      <alignment vertical="center" wrapText="1"/>
    </xf>
    <xf numFmtId="0" fontId="77" fillId="0" borderId="25" xfId="0" applyFont="1" applyBorder="1" applyAlignment="1">
      <alignment vertical="center" wrapText="1"/>
    </xf>
    <xf numFmtId="0" fontId="77" fillId="0" borderId="5" xfId="0" applyFont="1" applyBorder="1" applyAlignment="1">
      <alignment vertical="center" wrapText="1"/>
    </xf>
    <xf numFmtId="0" fontId="58" fillId="14" borderId="51" xfId="0" applyFont="1" applyFill="1" applyBorder="1" applyAlignment="1">
      <alignment horizontal="center" vertical="center" wrapText="1"/>
    </xf>
    <xf numFmtId="0" fontId="58" fillId="14" borderId="7" xfId="0" applyFont="1" applyFill="1" applyBorder="1" applyAlignment="1">
      <alignment horizontal="center" vertical="center" wrapText="1"/>
    </xf>
    <xf numFmtId="0" fontId="58" fillId="14" borderId="8" xfId="0" applyFont="1" applyFill="1" applyBorder="1" applyAlignment="1">
      <alignment horizontal="center" vertical="center" wrapText="1"/>
    </xf>
    <xf numFmtId="0" fontId="58" fillId="14" borderId="50" xfId="0" applyFont="1" applyFill="1" applyBorder="1" applyAlignment="1">
      <alignment horizontal="center" vertical="center" wrapText="1"/>
    </xf>
    <xf numFmtId="0" fontId="58" fillId="14" borderId="1" xfId="0" applyFont="1" applyFill="1" applyBorder="1" applyAlignment="1">
      <alignment horizontal="center" vertical="center" wrapText="1"/>
    </xf>
    <xf numFmtId="0" fontId="58" fillId="14" borderId="10" xfId="0" applyFont="1" applyFill="1" applyBorder="1" applyAlignment="1">
      <alignment horizontal="center" vertical="center" wrapText="1"/>
    </xf>
    <xf numFmtId="2" fontId="34" fillId="3" borderId="0" xfId="0" applyNumberFormat="1" applyFont="1" applyFill="1" applyAlignment="1">
      <alignment horizontal="center"/>
    </xf>
    <xf numFmtId="2" fontId="55" fillId="3" borderId="42" xfId="0" applyNumberFormat="1" applyFont="1" applyFill="1" applyBorder="1" applyAlignment="1">
      <alignment horizontal="center" vertical="center"/>
    </xf>
    <xf numFmtId="0" fontId="55" fillId="3" borderId="43" xfId="0" applyFont="1" applyFill="1" applyBorder="1" applyAlignment="1">
      <alignment horizontal="center" vertical="center"/>
    </xf>
    <xf numFmtId="0" fontId="55" fillId="3" borderId="44" xfId="0" applyFont="1" applyFill="1" applyBorder="1" applyAlignment="1">
      <alignment horizontal="center" vertical="center"/>
    </xf>
    <xf numFmtId="2" fontId="79" fillId="3" borderId="39" xfId="0" applyNumberFormat="1" applyFont="1" applyFill="1" applyBorder="1" applyAlignment="1">
      <alignment horizontal="center" vertical="center"/>
    </xf>
    <xf numFmtId="2" fontId="79" fillId="3" borderId="41" xfId="0" applyNumberFormat="1" applyFont="1" applyFill="1" applyBorder="1" applyAlignment="1">
      <alignment horizontal="center" vertical="center"/>
    </xf>
    <xf numFmtId="2" fontId="79" fillId="3" borderId="40" xfId="0" applyNumberFormat="1" applyFont="1" applyFill="1" applyBorder="1" applyAlignment="1">
      <alignment horizontal="center" vertical="center"/>
    </xf>
  </cellXfs>
  <cellStyles count="5">
    <cellStyle name="Good" xfId="3" builtinId="26"/>
    <cellStyle name="Hyperlink" xfId="2" builtinId="8"/>
    <cellStyle name="Neutral" xfId="4" builtinId="28"/>
    <cellStyle name="Normal" xfId="0" builtinId="0"/>
    <cellStyle name="Percent" xfId="1" builtinId="5"/>
  </cellStyles>
  <dxfs count="55">
    <dxf>
      <font>
        <color rgb="FFFF0000"/>
      </font>
    </dxf>
    <dxf>
      <font>
        <color rgb="FFFF0000"/>
      </font>
    </dxf>
    <dxf>
      <font>
        <color rgb="FF00B050"/>
      </font>
    </dxf>
    <dxf>
      <fill>
        <patternFill>
          <bgColor rgb="FF00B050"/>
        </patternFill>
      </fill>
    </dxf>
    <dxf>
      <fill>
        <patternFill>
          <bgColor rgb="FFFF0000"/>
        </patternFill>
      </fill>
    </dxf>
    <dxf>
      <fill>
        <patternFill>
          <bgColor rgb="FF0070C0"/>
        </patternFill>
      </fill>
    </dxf>
    <dxf>
      <fill>
        <patternFill>
          <bgColor theme="5"/>
        </patternFill>
      </fill>
    </dxf>
    <dxf>
      <fill>
        <patternFill>
          <bgColor theme="5"/>
        </patternFill>
      </fill>
    </dxf>
    <dxf>
      <fill>
        <patternFill>
          <bgColor rgb="FF00B050"/>
        </patternFill>
      </fill>
    </dxf>
    <dxf>
      <fill>
        <patternFill>
          <bgColor rgb="FFFF0000"/>
        </patternFill>
      </fill>
    </dxf>
    <dxf>
      <fill>
        <patternFill>
          <bgColor rgb="FF00B0F0"/>
        </patternFill>
      </fill>
    </dxf>
    <dxf>
      <fill>
        <patternFill>
          <bgColor theme="5"/>
        </patternFill>
      </fill>
    </dxf>
    <dxf>
      <fill>
        <patternFill>
          <bgColor theme="5"/>
        </patternFill>
      </fill>
    </dxf>
    <dxf>
      <fill>
        <patternFill>
          <bgColor rgb="FFFF0000"/>
        </patternFill>
      </fill>
    </dxf>
    <dxf>
      <fill>
        <patternFill>
          <bgColor rgb="FF00B0F0"/>
        </patternFill>
      </fill>
    </dxf>
    <dxf>
      <fill>
        <patternFill>
          <bgColor rgb="FF00B050"/>
        </patternFill>
      </fill>
    </dxf>
    <dxf>
      <font>
        <color rgb="FFFF0000"/>
      </font>
    </dxf>
    <dxf>
      <font>
        <color rgb="FF00B050"/>
      </font>
    </dxf>
    <dxf>
      <font>
        <color rgb="FFFF0000"/>
      </font>
    </dxf>
    <dxf>
      <font>
        <color rgb="FFFF0000"/>
      </font>
    </dxf>
    <dxf>
      <font>
        <color rgb="FF00B050"/>
      </font>
    </dxf>
    <dxf>
      <fill>
        <patternFill>
          <bgColor rgb="FF00B050"/>
        </patternFill>
      </fill>
    </dxf>
    <dxf>
      <fill>
        <patternFill>
          <bgColor rgb="FFFF0000"/>
        </patternFill>
      </fill>
    </dxf>
    <dxf>
      <fill>
        <patternFill>
          <bgColor rgb="FF00B0F0"/>
        </patternFill>
      </fill>
    </dxf>
    <dxf>
      <fill>
        <patternFill>
          <bgColor theme="5"/>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theme="5"/>
        </patternFill>
      </fill>
    </dxf>
    <dxf>
      <fill>
        <patternFill>
          <bgColor rgb="FF00B0F0"/>
        </patternFill>
      </fill>
    </dxf>
    <dxf>
      <fill>
        <patternFill>
          <bgColor rgb="FFFF0000"/>
        </patternFill>
      </fill>
    </dxf>
    <dxf>
      <fill>
        <patternFill>
          <bgColor rgb="FF00B050"/>
        </patternFill>
      </fill>
    </dxf>
    <dxf>
      <fill>
        <patternFill>
          <bgColor theme="5"/>
        </patternFill>
      </fill>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alignment textRotation="0" wrapText="0" indent="0" justifyLastLine="0" shrinkToFit="0" readingOrder="0"/>
    </dxf>
    <dxf>
      <border outline="0">
        <left style="medium">
          <color indexed="64"/>
        </left>
        <right style="medium">
          <color indexed="64"/>
        </right>
        <bottom style="thin">
          <color indexed="64"/>
        </bottom>
      </border>
    </dxf>
    <dxf>
      <alignment textRotation="0" wrapText="0" indent="0" justifyLastLine="0" shrinkToFit="0" readingOrder="0"/>
    </dxf>
    <dxf>
      <alignment textRotation="0" wrapText="0" indent="0" justifyLastLine="0" shrinkToFit="0" readingOrder="0"/>
    </dxf>
    <dxf>
      <numFmt numFmtId="1" formatCode="0"/>
      <alignment textRotation="0" wrapText="0" indent="0" justifyLastLine="0" shrinkToFit="0" readingOrder="0"/>
    </dxf>
    <dxf>
      <font>
        <b val="0"/>
        <i val="0"/>
        <strike val="0"/>
        <condense val="0"/>
        <extend val="0"/>
        <outline val="0"/>
        <shadow val="0"/>
        <u val="none"/>
        <vertAlign val="baseline"/>
        <sz val="10"/>
        <color rgb="FF211D1E"/>
        <name val="Arial"/>
        <scheme val="none"/>
      </font>
      <alignment horizontal="general" vertical="center" textRotation="0" wrapText="0" indent="0" justifyLastLine="0" shrinkToFit="0" readingOrder="0"/>
    </dxf>
    <dxf>
      <border outline="0">
        <top style="thin">
          <color indexed="64"/>
        </top>
      </border>
    </dxf>
    <dxf>
      <border outline="0">
        <left style="medium">
          <color indexed="64"/>
        </left>
        <right style="medium">
          <color indexed="64"/>
        </right>
        <bottom style="thin">
          <color indexed="64"/>
        </bottom>
      </border>
    </dxf>
    <dxf>
      <alignment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92D050"/>
        </patternFill>
      </fill>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numFmt numFmtId="1" formatCode="0"/>
      <alignment horizontal="center" vertical="bottom" textRotation="0" wrapText="0" indent="0" justifyLastLine="0" shrinkToFit="0" readingOrder="0"/>
    </dxf>
    <dxf>
      <alignment textRotation="0" wrapText="0" indent="0" justifyLastLine="0" shrinkToFit="0" readingOrder="0"/>
    </dxf>
    <dxf>
      <border outline="0">
        <top style="thin">
          <color indexed="64"/>
        </top>
      </border>
    </dxf>
    <dxf>
      <border outline="0">
        <top style="medium">
          <color indexed="64"/>
        </top>
        <bottom style="thin">
          <color indexed="64"/>
        </bottom>
      </border>
    </dxf>
    <dxf>
      <alignment textRotation="0" wrapText="0" indent="0" justifyLastLine="0" shrinkToFit="0" readingOrder="0"/>
    </dxf>
    <dxf>
      <border outline="0">
        <bottom style="thin">
          <color indexed="64"/>
        </bottom>
      </border>
    </dxf>
    <dxf>
      <alignment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ysClr val="windowText" lastClr="000000"/>
                </a:solidFill>
                <a:latin typeface="Khmer OS Siemreap" panose="02000500000000020004" pitchFamily="2" charset="0"/>
                <a:ea typeface="+mn-ea"/>
                <a:cs typeface="Khmer OS Siemreap" panose="02000500000000020004" pitchFamily="2" charset="0"/>
              </a:defRPr>
            </a:pPr>
            <a:r>
              <a:rPr lang="km-KH" sz="1400" b="1" i="0" baseline="0">
                <a:effectLst/>
                <a:latin typeface="Khmer OS Siemreap" panose="02000500000000020004" pitchFamily="2" charset="0"/>
                <a:cs typeface="Khmer OS Siemreap" panose="02000500000000020004" pitchFamily="2" charset="0"/>
              </a:rPr>
              <a:t>សមាមាត្រនៃភាពស៊ីគ្នាផ្នែកក្នុងរវាងមូលដ្ឋានសុខាភិបាល និងស្រុកប្រតិបត្តិ</a:t>
            </a:r>
            <a:endParaRPr lang="en-GB" sz="1400">
              <a:effectLst/>
              <a:latin typeface="Khmer OS Siemreap" panose="02000500000000020004" pitchFamily="2" charset="0"/>
              <a:cs typeface="Khmer OS Siemreap" panose="02000500000000020004" pitchFamily="2" charset="0"/>
            </a:endParaRPr>
          </a:p>
        </c:rich>
      </c:tx>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Khmer OS Siemreap" panose="02000500000000020004" pitchFamily="2" charset="0"/>
              <a:ea typeface="+mn-ea"/>
              <a:cs typeface="Khmer OS Siemreap" panose="02000500000000020004" pitchFamily="2" charset="0"/>
            </a:defRPr>
          </a:pPr>
          <a:endParaRPr lang="en-US"/>
        </a:p>
      </c:txPr>
    </c:title>
    <c:autoTitleDeleted val="0"/>
    <c:plotArea>
      <c:layout>
        <c:manualLayout>
          <c:layoutTarget val="inner"/>
          <c:xMode val="edge"/>
          <c:yMode val="edge"/>
          <c:x val="0.29177542348204505"/>
          <c:y val="0.18748670140891516"/>
          <c:w val="0.33481945735632368"/>
          <c:h val="0.58805155372015039"/>
        </c:manualLayout>
      </c:layout>
      <c:doughnutChart>
        <c:varyColors val="1"/>
        <c:ser>
          <c:idx val="0"/>
          <c:order val="0"/>
          <c:dPt>
            <c:idx val="0"/>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1FD-4315-B294-D5BABFA7A239}"/>
              </c:ext>
            </c:extLst>
          </c:dPt>
          <c:dPt>
            <c:idx val="1"/>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1FD-4315-B294-D5BABFA7A23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'Master Sheet'!$S$85:$S$86</c:f>
              <c:strCache>
                <c:ptCount val="2"/>
                <c:pt idx="0">
                  <c:v>ផលចែករវាងមូលដ្ឋានសុខាភិបាល និងទិន្នន័យនៅស្រុកប្រតិបត្តិ ≥ 33% មិនអាចទទួលយកបាន</c:v>
                </c:pt>
                <c:pt idx="1">
                  <c:v>ផលចែករវាងមូលដ្ឋានសុខាភិបាល និងទិន្នន័យនៅស្រុកប្រតិបត្តិ ≤ 33% អាចទទួលយកបាន</c:v>
                </c:pt>
              </c:strCache>
            </c:strRef>
          </c:cat>
          <c:val>
            <c:numRef>
              <c:f>'Master Sheet'!$T$85:$T$86</c:f>
              <c:numCache>
                <c:formatCode>0</c:formatCode>
                <c:ptCount val="2"/>
                <c:pt idx="0">
                  <c:v>50</c:v>
                </c:pt>
                <c:pt idx="1">
                  <c:v>50</c:v>
                </c:pt>
              </c:numCache>
            </c:numRef>
          </c:val>
          <c:extLst>
            <c:ext xmlns:c16="http://schemas.microsoft.com/office/drawing/2014/chart" uri="{C3380CC4-5D6E-409C-BE32-E72D297353CC}">
              <c16:uniqueId val="{00000004-11FD-4315-B294-D5BABFA7A239}"/>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layout>
        <c:manualLayout>
          <c:xMode val="edge"/>
          <c:yMode val="edge"/>
          <c:x val="2.9559818933429538E-3"/>
          <c:y val="0.78328422073909743"/>
          <c:w val="0.98298255460005668"/>
          <c:h val="0.1950480401074970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Khmer OS Siemreap" panose="02000500000000020004" pitchFamily="2" charset="0"/>
                <a:ea typeface="+mn-ea"/>
                <a:cs typeface="Khmer OS Siemreap" panose="02000500000000020004" pitchFamily="2" charset="0"/>
              </a:defRPr>
            </a:pPr>
            <a:r>
              <a:rPr lang="km-KH" sz="1400" b="1" i="0" baseline="0">
                <a:effectLst/>
                <a:latin typeface="Khmer OS Siemreap" panose="02000500000000020004" pitchFamily="2" charset="0"/>
                <a:cs typeface="Khmer OS Siemreap" panose="02000500000000020004" pitchFamily="2" charset="0"/>
              </a:rPr>
              <a:t>អត្រាភាពពេញលេញនៃរបាយការណ៍</a:t>
            </a:r>
            <a:endParaRPr lang="en-GB" sz="1400">
              <a:effectLst/>
              <a:latin typeface="Khmer OS Siemreap" panose="02000500000000020004" pitchFamily="2" charset="0"/>
              <a:cs typeface="Khmer OS Siemreap" panose="02000500000000020004" pitchFamily="2"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Khmer OS Siemreap" panose="02000500000000020004" pitchFamily="2" charset="0"/>
              <a:ea typeface="+mn-ea"/>
              <a:cs typeface="Khmer OS Siemreap" panose="02000500000000020004" pitchFamily="2" charset="0"/>
            </a:defRPr>
          </a:pPr>
          <a:endParaRPr lang="en-US"/>
        </a:p>
      </c:txPr>
    </c:title>
    <c:autoTitleDeleted val="0"/>
    <c:plotArea>
      <c:layout>
        <c:manualLayout>
          <c:layoutTarget val="inner"/>
          <c:xMode val="edge"/>
          <c:yMode val="edge"/>
          <c:x val="0.10601723281842247"/>
          <c:y val="0.1422586926924968"/>
          <c:w val="0.8736906507738097"/>
          <c:h val="0.46722962478782343"/>
        </c:manualLayout>
      </c:layout>
      <c:barChart>
        <c:barDir val="col"/>
        <c:grouping val="clustered"/>
        <c:varyColors val="0"/>
        <c:ser>
          <c:idx val="0"/>
          <c:order val="0"/>
          <c:tx>
            <c:strRef>
              <c:f>'Master Sheet'!$T$51</c:f>
              <c:strCache>
                <c:ptCount val="1"/>
                <c:pt idx="0">
                  <c:v>Number of OD</c:v>
                </c:pt>
              </c:strCache>
            </c:strRef>
          </c:tx>
          <c:spPr>
            <a:solidFill>
              <a:schemeClr val="accent6"/>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CF97-4DFF-8A78-404ADFB5B491}"/>
              </c:ext>
            </c:extLst>
          </c:dPt>
          <c:dPt>
            <c:idx val="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3-CF97-4DFF-8A78-404ADFB5B491}"/>
              </c:ext>
            </c:extLst>
          </c:dPt>
          <c:dPt>
            <c:idx val="2"/>
            <c:invertIfNegative val="0"/>
            <c:bubble3D val="0"/>
            <c:spPr>
              <a:solidFill>
                <a:srgbClr val="00B050"/>
              </a:solidFill>
              <a:ln>
                <a:noFill/>
              </a:ln>
              <a:effectLst/>
            </c:spPr>
            <c:extLst>
              <c:ext xmlns:c16="http://schemas.microsoft.com/office/drawing/2014/chart" uri="{C3380CC4-5D6E-409C-BE32-E72D297353CC}">
                <c16:uniqueId val="{00000005-CF97-4DFF-8A78-404ADFB5B491}"/>
              </c:ext>
            </c:extLst>
          </c:dPt>
          <c:dPt>
            <c:idx val="3"/>
            <c:invertIfNegative val="0"/>
            <c:bubble3D val="0"/>
            <c:spPr>
              <a:solidFill>
                <a:schemeClr val="accent2"/>
              </a:solidFill>
              <a:ln>
                <a:noFill/>
              </a:ln>
              <a:effectLst/>
            </c:spPr>
            <c:extLst>
              <c:ext xmlns:c16="http://schemas.microsoft.com/office/drawing/2014/chart" uri="{C3380CC4-5D6E-409C-BE32-E72D297353CC}">
                <c16:uniqueId val="{00000007-766F-4266-985E-F771BD66C19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'Master Sheet'!$S$52:$S$55</c:f>
              <c:strCache>
                <c:ptCount val="4"/>
                <c:pt idx="0">
                  <c:v>&lt; 90 %</c:v>
                </c:pt>
                <c:pt idx="1">
                  <c:v>ចន្លោះ 91-99 %</c:v>
                </c:pt>
                <c:pt idx="2">
                  <c:v>ពេញលេញ 100 %</c:v>
                </c:pt>
                <c:pt idx="3">
                  <c:v>&gt; 100 %</c:v>
                </c:pt>
              </c:strCache>
            </c:strRef>
          </c:cat>
          <c:val>
            <c:numRef>
              <c:f>'Master Sheet'!$T$52:$T$55</c:f>
              <c:numCache>
                <c:formatCode>0</c:formatCode>
                <c:ptCount val="4"/>
                <c:pt idx="0">
                  <c:v>7</c:v>
                </c:pt>
                <c:pt idx="1">
                  <c:v>0</c:v>
                </c:pt>
                <c:pt idx="2">
                  <c:v>1</c:v>
                </c:pt>
                <c:pt idx="3">
                  <c:v>0</c:v>
                </c:pt>
              </c:numCache>
            </c:numRef>
          </c:val>
          <c:extLst>
            <c:ext xmlns:c16="http://schemas.microsoft.com/office/drawing/2014/chart" uri="{C3380CC4-5D6E-409C-BE32-E72D297353CC}">
              <c16:uniqueId val="{00000006-CF97-4DFF-8A78-404ADFB5B491}"/>
            </c:ext>
          </c:extLst>
        </c:ser>
        <c:dLbls>
          <c:showLegendKey val="0"/>
          <c:showVal val="0"/>
          <c:showCatName val="0"/>
          <c:showSerName val="0"/>
          <c:showPercent val="0"/>
          <c:showBubbleSize val="0"/>
        </c:dLbls>
        <c:gapWidth val="219"/>
        <c:overlap val="-27"/>
        <c:axId val="242180048"/>
        <c:axId val="242166736"/>
      </c:barChart>
      <c:catAx>
        <c:axId val="242180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242166736"/>
        <c:crosses val="autoZero"/>
        <c:auto val="1"/>
        <c:lblAlgn val="ctr"/>
        <c:lblOffset val="100"/>
        <c:noMultiLvlLbl val="0"/>
      </c:catAx>
      <c:valAx>
        <c:axId val="242166736"/>
        <c:scaling>
          <c:orientation val="minMax"/>
        </c:scaling>
        <c:delete val="0"/>
        <c:axPos val="l"/>
        <c:title>
          <c:tx>
            <c:rich>
              <a:bodyPr rot="-5400000" spcFirstLastPara="1" vertOverflow="ellipsis" vert="horz" wrap="square" anchor="ctr" anchorCtr="1"/>
              <a:lstStyle/>
              <a:p>
                <a:pPr>
                  <a:defRPr sz="1200" b="1" i="0" u="none" strike="noStrike" kern="1200" baseline="0">
                    <a:solidFill>
                      <a:schemeClr val="tx1"/>
                    </a:solidFill>
                    <a:latin typeface="Khmer OS Siemreap" panose="02000500000000020004" pitchFamily="2" charset="0"/>
                    <a:ea typeface="+mn-ea"/>
                    <a:cs typeface="Khmer OS Siemreap" panose="02000500000000020004" pitchFamily="2" charset="0"/>
                  </a:defRPr>
                </a:pPr>
                <a:r>
                  <a:rPr lang="km-KH" sz="1200" b="1" i="0" baseline="0">
                    <a:effectLst/>
                    <a:latin typeface="Khmer OS Siemreap" panose="02000500000000020004" pitchFamily="2" charset="0"/>
                    <a:cs typeface="Khmer OS Siemreap" panose="02000500000000020004" pitchFamily="2" charset="0"/>
                  </a:rPr>
                  <a:t>ចំនួនមូលដ្ឋានសុខាភិបាល</a:t>
                </a:r>
                <a:endParaRPr lang="en-GB" sz="1200">
                  <a:effectLst/>
                  <a:latin typeface="Khmer OS Siemreap" panose="02000500000000020004" pitchFamily="2" charset="0"/>
                  <a:cs typeface="Khmer OS Siemreap" panose="02000500000000020004" pitchFamily="2" charset="0"/>
                </a:endParaRPr>
              </a:p>
            </c:rich>
          </c:tx>
          <c:layout>
            <c:manualLayout>
              <c:xMode val="edge"/>
              <c:yMode val="edge"/>
              <c:x val="7.5672338288063105E-3"/>
              <c:y val="9.1364098759107212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solidFill>
                  <a:latin typeface="Khmer OS Siemreap" panose="02000500000000020004" pitchFamily="2" charset="0"/>
                  <a:ea typeface="+mn-ea"/>
                  <a:cs typeface="Khmer OS Siemreap" panose="02000500000000020004" pitchFamily="2"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242180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Khmer OS Siemreap" panose="02000500000000020004" pitchFamily="2" charset="0"/>
                <a:ea typeface="+mn-ea"/>
                <a:cs typeface="Khmer OS Siemreap" panose="02000500000000020004" pitchFamily="2" charset="0"/>
              </a:defRPr>
            </a:pPr>
            <a:r>
              <a:rPr lang="km-KH" sz="1400" b="1" i="0" baseline="0">
                <a:effectLst/>
                <a:latin typeface="Khmer OS Siemreap" panose="02000500000000020004" pitchFamily="2" charset="0"/>
                <a:cs typeface="Khmer OS Siemreap" panose="02000500000000020004" pitchFamily="2" charset="0"/>
              </a:rPr>
              <a:t>អត្រាភាពទាន់ពេលវេលានៃរបាយការណ៍មូលដ្ឋានសុខាភិបាល</a:t>
            </a:r>
            <a:endParaRPr lang="en-GB" sz="1400">
              <a:effectLst/>
              <a:latin typeface="Khmer OS Siemreap" panose="02000500000000020004" pitchFamily="2" charset="0"/>
              <a:cs typeface="Khmer OS Siemreap" panose="02000500000000020004" pitchFamily="2" charset="0"/>
            </a:endParaRPr>
          </a:p>
        </c:rich>
      </c:tx>
      <c:layout>
        <c:manualLayout>
          <c:xMode val="edge"/>
          <c:yMode val="edge"/>
          <c:x val="0.11662382773997458"/>
          <c:y val="2.042709243661435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Khmer OS Siemreap" panose="02000500000000020004" pitchFamily="2" charset="0"/>
              <a:ea typeface="+mn-ea"/>
              <a:cs typeface="Khmer OS Siemreap" panose="02000500000000020004" pitchFamily="2" charset="0"/>
            </a:defRPr>
          </a:pPr>
          <a:endParaRPr lang="en-US"/>
        </a:p>
      </c:txPr>
    </c:title>
    <c:autoTitleDeleted val="0"/>
    <c:plotArea>
      <c:layout/>
      <c:pieChart>
        <c:varyColors val="1"/>
        <c:ser>
          <c:idx val="0"/>
          <c:order val="0"/>
          <c:tx>
            <c:strRef>
              <c:f>'Master Sheet'!$T$24</c:f>
              <c:strCache>
                <c:ptCount val="1"/>
                <c:pt idx="0">
                  <c:v>Percentage </c:v>
                </c:pt>
              </c:strCache>
            </c:strRef>
          </c:tx>
          <c:dPt>
            <c:idx val="0"/>
            <c:bubble3D val="0"/>
            <c:spPr>
              <a:solidFill>
                <a:schemeClr val="accent1"/>
              </a:solidFill>
              <a:ln>
                <a:noFill/>
              </a:ln>
              <a:effectLst/>
            </c:spPr>
            <c:extLst>
              <c:ext xmlns:c16="http://schemas.microsoft.com/office/drawing/2014/chart" uri="{C3380CC4-5D6E-409C-BE32-E72D297353CC}">
                <c16:uniqueId val="{00000001-6AAA-4A86-BFF5-23DC8C259DEA}"/>
              </c:ext>
            </c:extLst>
          </c:dPt>
          <c:dPt>
            <c:idx val="1"/>
            <c:bubble3D val="0"/>
            <c:spPr>
              <a:solidFill>
                <a:schemeClr val="accent2"/>
              </a:solidFill>
              <a:ln>
                <a:noFill/>
              </a:ln>
              <a:effectLst/>
            </c:spPr>
            <c:extLst>
              <c:ext xmlns:c16="http://schemas.microsoft.com/office/drawing/2014/chart" uri="{C3380CC4-5D6E-409C-BE32-E72D297353CC}">
                <c16:uniqueId val="{00000003-6AAA-4A86-BFF5-23DC8C259DEA}"/>
              </c:ext>
            </c:extLst>
          </c:dPt>
          <c:dPt>
            <c:idx val="2"/>
            <c:bubble3D val="0"/>
            <c:spPr>
              <a:solidFill>
                <a:srgbClr val="00B050"/>
              </a:solidFill>
              <a:ln>
                <a:noFill/>
              </a:ln>
              <a:effectLst/>
            </c:spPr>
            <c:extLst>
              <c:ext xmlns:c16="http://schemas.microsoft.com/office/drawing/2014/chart" uri="{C3380CC4-5D6E-409C-BE32-E72D297353CC}">
                <c16:uniqueId val="{00000002-896F-4B0F-BCF3-142C099F7728}"/>
              </c:ext>
            </c:extLst>
          </c:dPt>
          <c:dPt>
            <c:idx val="3"/>
            <c:bubble3D val="0"/>
            <c:spPr>
              <a:solidFill>
                <a:schemeClr val="accent4"/>
              </a:solidFill>
              <a:ln>
                <a:noFill/>
              </a:ln>
              <a:effectLst/>
            </c:spPr>
            <c:extLst>
              <c:ext xmlns:c16="http://schemas.microsoft.com/office/drawing/2014/chart" uri="{C3380CC4-5D6E-409C-BE32-E72D297353CC}">
                <c16:uniqueId val="{00000007-6AAA-4A86-BFF5-23DC8C259DEA}"/>
              </c:ext>
            </c:extLst>
          </c:dPt>
          <c:dLbls>
            <c:dLbl>
              <c:idx val="0"/>
              <c:layout>
                <c:manualLayout>
                  <c:x val="5.914693515517911E-2"/>
                  <c:y val="1.07191601049868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AA-4A86-BFF5-23DC8C259DEA}"/>
                </c:ext>
              </c:extLst>
            </c:dLbl>
            <c:dLbl>
              <c:idx val="3"/>
              <c:layout>
                <c:manualLayout>
                  <c:x val="-5.1097412693456551E-2"/>
                  <c:y val="2.1829979585885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AAA-4A86-BFF5-23DC8C259DE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'Master Sheet'!$S$25:$S$28</c:f>
              <c:strCache>
                <c:ptCount val="4"/>
                <c:pt idx="0">
                  <c:v>≤ 75%</c:v>
                </c:pt>
                <c:pt idx="1">
                  <c:v>ចន្លោះ 75% - 99%</c:v>
                </c:pt>
                <c:pt idx="2">
                  <c:v>ពេញលេញ 100%</c:v>
                </c:pt>
                <c:pt idx="3">
                  <c:v>≥ 100%</c:v>
                </c:pt>
              </c:strCache>
            </c:strRef>
          </c:cat>
          <c:val>
            <c:numRef>
              <c:f>'Master Sheet'!$T$25:$T$28</c:f>
              <c:numCache>
                <c:formatCode>0</c:formatCode>
                <c:ptCount val="4"/>
                <c:pt idx="0">
                  <c:v>0</c:v>
                </c:pt>
                <c:pt idx="1">
                  <c:v>0</c:v>
                </c:pt>
                <c:pt idx="2">
                  <c:v>0</c:v>
                </c:pt>
                <c:pt idx="3">
                  <c:v>0</c:v>
                </c:pt>
              </c:numCache>
            </c:numRef>
          </c:val>
          <c:extLst>
            <c:ext xmlns:c16="http://schemas.microsoft.com/office/drawing/2014/chart" uri="{C3380CC4-5D6E-409C-BE32-E72D297353CC}">
              <c16:uniqueId val="{00000000-896F-4B0F-BCF3-142C099F7728}"/>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20000"/>
        <a:lumOff val="80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Khmer OS Siemreap" panose="02000500000000020004" pitchFamily="2" charset="0"/>
                <a:ea typeface="+mn-ea"/>
                <a:cs typeface="Khmer OS Siemreap" panose="02000500000000020004" pitchFamily="2" charset="0"/>
              </a:defRPr>
            </a:pPr>
            <a:r>
              <a:rPr lang="km-KH" sz="1400" b="1" i="0" baseline="0">
                <a:effectLst/>
                <a:latin typeface="Khmer OS Siemreap" panose="02000500000000020004" pitchFamily="2" charset="0"/>
                <a:cs typeface="Khmer OS Siemreap" panose="02000500000000020004" pitchFamily="2" charset="0"/>
              </a:rPr>
              <a:t>អត្រានៃការទទួលបានរបាយការណ៍ពីមូលដ្ឋានសុខាភិបាល</a:t>
            </a:r>
            <a:endParaRPr lang="en-GB" sz="1400">
              <a:effectLst/>
              <a:latin typeface="Khmer OS Siemreap" panose="02000500000000020004" pitchFamily="2" charset="0"/>
              <a:cs typeface="Khmer OS Siemreap" panose="02000500000000020004" pitchFamily="2"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Khmer OS Siemreap" panose="02000500000000020004" pitchFamily="2" charset="0"/>
              <a:ea typeface="+mn-ea"/>
              <a:cs typeface="Khmer OS Siemreap" panose="02000500000000020004" pitchFamily="2" charset="0"/>
            </a:defRPr>
          </a:pPr>
          <a:endParaRPr lang="en-US"/>
        </a:p>
      </c:txPr>
    </c:title>
    <c:autoTitleDeleted val="0"/>
    <c:plotArea>
      <c:layout/>
      <c:barChart>
        <c:barDir val="col"/>
        <c:grouping val="clustered"/>
        <c:varyColors val="0"/>
        <c:ser>
          <c:idx val="0"/>
          <c:order val="0"/>
          <c:tx>
            <c:strRef>
              <c:f>'Master Sheet'!$T$2</c:f>
              <c:strCache>
                <c:ptCount val="1"/>
                <c:pt idx="0">
                  <c:v>Percentage </c:v>
                </c:pt>
              </c:strCache>
            </c:strRef>
          </c:tx>
          <c:spPr>
            <a:solidFill>
              <a:schemeClr val="accent1"/>
            </a:solidFill>
            <a:ln w="19050">
              <a:solidFill>
                <a:schemeClr val="lt1"/>
              </a:solidFill>
            </a:ln>
            <a:effectLst/>
          </c:spPr>
          <c:invertIfNegative val="0"/>
          <c:dPt>
            <c:idx val="0"/>
            <c:invertIfNegative val="0"/>
            <c:bubble3D val="0"/>
            <c:spPr>
              <a:solidFill>
                <a:srgbClr val="FF0000"/>
              </a:solidFill>
              <a:ln w="19050">
                <a:solidFill>
                  <a:schemeClr val="lt1"/>
                </a:solidFill>
              </a:ln>
              <a:effectLst/>
            </c:spPr>
            <c:extLst>
              <c:ext xmlns:c16="http://schemas.microsoft.com/office/drawing/2014/chart" uri="{C3380CC4-5D6E-409C-BE32-E72D297353CC}">
                <c16:uniqueId val="{00000004-53B5-46B1-9072-9DEB5C86F2BD}"/>
              </c:ext>
            </c:extLst>
          </c:dPt>
          <c:dPt>
            <c:idx val="1"/>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3-53B5-46B1-9072-9DEB5C86F2BD}"/>
              </c:ext>
            </c:extLst>
          </c:dPt>
          <c:dPt>
            <c:idx val="2"/>
            <c:invertIfNegative val="0"/>
            <c:bubble3D val="0"/>
            <c:spPr>
              <a:solidFill>
                <a:srgbClr val="00B050"/>
              </a:solidFill>
              <a:ln w="19050">
                <a:solidFill>
                  <a:schemeClr val="lt1"/>
                </a:solidFill>
              </a:ln>
              <a:effectLst/>
            </c:spPr>
            <c:extLst>
              <c:ext xmlns:c16="http://schemas.microsoft.com/office/drawing/2014/chart" uri="{C3380CC4-5D6E-409C-BE32-E72D297353CC}">
                <c16:uniqueId val="{00000002-53B5-46B1-9072-9DEB5C86F2BD}"/>
              </c:ext>
            </c:extLst>
          </c:dPt>
          <c:dPt>
            <c:idx val="3"/>
            <c:invertIfNegative val="0"/>
            <c:bubble3D val="0"/>
            <c:spPr>
              <a:solidFill>
                <a:srgbClr val="FFC000"/>
              </a:solidFill>
              <a:ln w="19050">
                <a:solidFill>
                  <a:schemeClr val="lt1"/>
                </a:solidFill>
              </a:ln>
              <a:effectLst/>
            </c:spPr>
            <c:extLst>
              <c:ext xmlns:c16="http://schemas.microsoft.com/office/drawing/2014/chart" uri="{C3380CC4-5D6E-409C-BE32-E72D297353CC}">
                <c16:uniqueId val="{00000005-53B5-46B1-9072-9DEB5C86F2BD}"/>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'Master Sheet'!$S$3:$S$6</c:f>
              <c:strCache>
                <c:ptCount val="4"/>
                <c:pt idx="0">
                  <c:v>&lt; 75%</c:v>
                </c:pt>
                <c:pt idx="1">
                  <c:v>ចន្លោះ 75% - 90%</c:v>
                </c:pt>
                <c:pt idx="2">
                  <c:v>ពេញលេញ 100%</c:v>
                </c:pt>
                <c:pt idx="3">
                  <c:v>&gt; 100 %</c:v>
                </c:pt>
              </c:strCache>
            </c:strRef>
          </c:cat>
          <c:val>
            <c:numRef>
              <c:f>'Master Sheet'!$T$3:$T$6</c:f>
              <c:numCache>
                <c:formatCode>0</c:formatCode>
                <c:ptCount val="4"/>
                <c:pt idx="0">
                  <c:v>100</c:v>
                </c:pt>
                <c:pt idx="1">
                  <c:v>0</c:v>
                </c:pt>
                <c:pt idx="2">
                  <c:v>0</c:v>
                </c:pt>
                <c:pt idx="3">
                  <c:v>0</c:v>
                </c:pt>
              </c:numCache>
            </c:numRef>
          </c:val>
          <c:extLst>
            <c:ext xmlns:c16="http://schemas.microsoft.com/office/drawing/2014/chart" uri="{C3380CC4-5D6E-409C-BE32-E72D297353CC}">
              <c16:uniqueId val="{00000000-53B5-46B1-9072-9DEB5C86F2BD}"/>
            </c:ext>
          </c:extLst>
        </c:ser>
        <c:dLbls>
          <c:showLegendKey val="0"/>
          <c:showVal val="0"/>
          <c:showCatName val="0"/>
          <c:showSerName val="0"/>
          <c:showPercent val="0"/>
          <c:showBubbleSize val="0"/>
        </c:dLbls>
        <c:gapWidth val="150"/>
        <c:axId val="712467104"/>
        <c:axId val="712468768"/>
      </c:barChart>
      <c:catAx>
        <c:axId val="7124671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crossAx val="712468768"/>
        <c:crosses val="autoZero"/>
        <c:auto val="1"/>
        <c:lblAlgn val="ctr"/>
        <c:lblOffset val="100"/>
        <c:noMultiLvlLbl val="0"/>
      </c:catAx>
      <c:valAx>
        <c:axId val="712468768"/>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km-KH" sz="1200" b="1" i="0" u="none" strike="noStrike" kern="1200" spc="0" baseline="0">
                    <a:solidFill>
                      <a:sysClr val="windowText" lastClr="000000">
                        <a:lumMod val="65000"/>
                        <a:lumOff val="35000"/>
                      </a:sysClr>
                    </a:solidFill>
                    <a:effectLst/>
                    <a:latin typeface="Khmer OS Siemreap" panose="02000500000000020004" pitchFamily="2" charset="0"/>
                    <a:ea typeface="+mn-ea"/>
                    <a:cs typeface="Khmer OS Siemreap" panose="02000500000000020004" pitchFamily="2" charset="0"/>
                  </a:rPr>
                  <a:t>ភាគ</a:t>
                </a:r>
                <a:r>
                  <a:rPr lang="km-KH" sz="1200" b="1" i="0" baseline="0">
                    <a:effectLst/>
                    <a:latin typeface="Khmer OS Siemreap" panose="02000500000000020004" pitchFamily="2" charset="0"/>
                    <a:cs typeface="Khmer OS Siemreap" panose="02000500000000020004" pitchFamily="2" charset="0"/>
                  </a:rPr>
                  <a:t>រយ</a:t>
                </a:r>
                <a:endParaRPr lang="en-GB" sz="1200">
                  <a:effectLst/>
                  <a:latin typeface="Khmer OS Siemreap" panose="02000500000000020004" pitchFamily="2" charset="0"/>
                  <a:cs typeface="Khmer OS Siemreap" panose="02000500000000020004" pitchFamily="2" charset="0"/>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712467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chemeClr val="tx1"/>
                </a:solidFill>
                <a:latin typeface="Khmer OS Siemreap" panose="02000500000000020004" pitchFamily="2" charset="0"/>
                <a:ea typeface="+mn-ea"/>
                <a:cs typeface="Khmer OS Siemreap" panose="02000500000000020004" pitchFamily="2" charset="0"/>
              </a:defRPr>
            </a:pPr>
            <a:r>
              <a:rPr lang="km-KH" sz="1400" b="1" i="0" baseline="0">
                <a:effectLst/>
                <a:latin typeface="Khmer OS Siemreap" panose="02000500000000020004" pitchFamily="2" charset="0"/>
                <a:cs typeface="Khmer OS Siemreap" panose="02000500000000020004" pitchFamily="2" charset="0"/>
              </a:rPr>
              <a:t>ពិនិត្យសុក្រឹត្យភាពទិន្នន័យមូលដ្ឋានសុខាភិបាល</a:t>
            </a:r>
            <a:endParaRPr lang="en-GB" sz="1400">
              <a:effectLst/>
              <a:latin typeface="Khmer OS Siemreap" panose="02000500000000020004" pitchFamily="2" charset="0"/>
              <a:cs typeface="Khmer OS Siemreap" panose="02000500000000020004" pitchFamily="2" charset="0"/>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chemeClr val="tx1"/>
              </a:solidFill>
              <a:latin typeface="Khmer OS Siemreap" panose="02000500000000020004" pitchFamily="2" charset="0"/>
              <a:ea typeface="+mn-ea"/>
              <a:cs typeface="Khmer OS Siemreap" panose="02000500000000020004" pitchFamily="2" charset="0"/>
            </a:defRPr>
          </a:pPr>
          <a:endParaRPr lang="en-US"/>
        </a:p>
      </c:txPr>
    </c:title>
    <c:autoTitleDeleted val="0"/>
    <c:plotArea>
      <c:layout/>
      <c:barChart>
        <c:barDir val="col"/>
        <c:grouping val="clustered"/>
        <c:varyColors val="0"/>
        <c:ser>
          <c:idx val="0"/>
          <c:order val="0"/>
          <c:tx>
            <c:strRef>
              <c:f>'Master Sheet'!$T$67</c:f>
              <c:strCache>
                <c:ptCount val="1"/>
                <c:pt idx="0">
                  <c:v>Number</c:v>
                </c:pt>
              </c:strCache>
            </c:strRef>
          </c:tx>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3-C9EF-43CE-840F-7F4268BABF29}"/>
              </c:ext>
            </c:extLst>
          </c:dPt>
          <c:dPt>
            <c:idx val="2"/>
            <c:invertIfNegative val="0"/>
            <c:bubble3D val="0"/>
            <c:spPr>
              <a:solidFill>
                <a:srgbClr val="00B050"/>
              </a:solidFill>
              <a:ln>
                <a:noFill/>
              </a:ln>
              <a:effectLst/>
            </c:spPr>
            <c:extLst>
              <c:ext xmlns:c16="http://schemas.microsoft.com/office/drawing/2014/chart" uri="{C3380CC4-5D6E-409C-BE32-E72D297353CC}">
                <c16:uniqueId val="{00000002-C9EF-43CE-840F-7F4268BABF2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'Master Sheet'!$S$68:$S$70</c:f>
              <c:strCache>
                <c:ptCount val="3"/>
                <c:pt idx="0">
                  <c:v>រាយការណ៍លើស</c:v>
                </c:pt>
                <c:pt idx="1">
                  <c:v>រាយការណ៍ខ្វះ</c:v>
                </c:pt>
                <c:pt idx="2">
                  <c:v>ត្រឹមត្រូវ</c:v>
                </c:pt>
              </c:strCache>
            </c:strRef>
          </c:cat>
          <c:val>
            <c:numRef>
              <c:f>'Master Sheet'!$T$68:$T$70</c:f>
              <c:numCache>
                <c:formatCode>General</c:formatCode>
                <c:ptCount val="3"/>
                <c:pt idx="0">
                  <c:v>0</c:v>
                </c:pt>
                <c:pt idx="1">
                  <c:v>0</c:v>
                </c:pt>
                <c:pt idx="2">
                  <c:v>0</c:v>
                </c:pt>
              </c:numCache>
            </c:numRef>
          </c:val>
          <c:extLst>
            <c:ext xmlns:c16="http://schemas.microsoft.com/office/drawing/2014/chart" uri="{C3380CC4-5D6E-409C-BE32-E72D297353CC}">
              <c16:uniqueId val="{00000000-C9EF-43CE-840F-7F4268BABF29}"/>
            </c:ext>
          </c:extLst>
        </c:ser>
        <c:dLbls>
          <c:showLegendKey val="0"/>
          <c:showVal val="0"/>
          <c:showCatName val="0"/>
          <c:showSerName val="0"/>
          <c:showPercent val="0"/>
          <c:showBubbleSize val="0"/>
        </c:dLbls>
        <c:gapWidth val="182"/>
        <c:axId val="877252400"/>
        <c:axId val="877251152"/>
      </c:barChart>
      <c:catAx>
        <c:axId val="877252400"/>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877251152"/>
        <c:crosses val="autoZero"/>
        <c:auto val="1"/>
        <c:lblAlgn val="ctr"/>
        <c:lblOffset val="100"/>
        <c:noMultiLvlLbl val="0"/>
      </c:catAx>
      <c:valAx>
        <c:axId val="877251152"/>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Khmer OS Siemreap" panose="02000500000000020004" pitchFamily="2" charset="0"/>
                    <a:ea typeface="+mn-ea"/>
                    <a:cs typeface="Khmer OS Siemreap" panose="02000500000000020004" pitchFamily="2" charset="0"/>
                  </a:defRPr>
                </a:pPr>
                <a:r>
                  <a:rPr lang="km-KH" sz="1400" b="1" i="0" baseline="0">
                    <a:effectLst/>
                    <a:latin typeface="Khmer OS Siemreap" panose="02000500000000020004" pitchFamily="2" charset="0"/>
                    <a:cs typeface="Khmer OS Siemreap" panose="02000500000000020004" pitchFamily="2" charset="0"/>
                  </a:rPr>
                  <a:t>ចំនួនមូលដ្ឋានសុខាភិបាល</a:t>
                </a:r>
                <a:endParaRPr lang="en-GB" sz="1400">
                  <a:effectLst/>
                  <a:latin typeface="Khmer OS Siemreap" panose="02000500000000020004" pitchFamily="2" charset="0"/>
                  <a:cs typeface="Khmer OS Siemreap" panose="02000500000000020004" pitchFamily="2" charset="0"/>
                </a:endParaRPr>
              </a:p>
            </c:rich>
          </c:tx>
          <c:layout>
            <c:manualLayout>
              <c:xMode val="edge"/>
              <c:yMode val="edge"/>
              <c:x val="2.2546897546897548E-2"/>
              <c:y val="0.19480708027438598"/>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Khmer OS Siemreap" panose="02000500000000020004" pitchFamily="2" charset="0"/>
                  <a:ea typeface="+mn-ea"/>
                  <a:cs typeface="Khmer OS Siemreap" panose="02000500000000020004" pitchFamily="2"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87725240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76200</xdr:rowOff>
    </xdr:from>
    <xdr:to>
      <xdr:col>0</xdr:col>
      <xdr:colOff>3432142</xdr:colOff>
      <xdr:row>7</xdr:row>
      <xdr:rowOff>117869</xdr:rowOff>
    </xdr:to>
    <xdr:pic>
      <xdr:nvPicPr>
        <xdr:cNvPr id="6" name="Picture 5">
          <a:extLst>
            <a:ext uri="{FF2B5EF4-FFF2-40B4-BE49-F238E27FC236}">
              <a16:creationId xmlns:a16="http://schemas.microsoft.com/office/drawing/2014/main" id="{3E6508D1-96D3-44DA-9849-FE0AE5220B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577850"/>
          <a:ext cx="3432142" cy="10449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41722</xdr:colOff>
      <xdr:row>19</xdr:row>
      <xdr:rowOff>131034</xdr:rowOff>
    </xdr:from>
    <xdr:to>
      <xdr:col>21</xdr:col>
      <xdr:colOff>13512</xdr:colOff>
      <xdr:row>44</xdr:row>
      <xdr:rowOff>54042</xdr:rowOff>
    </xdr:to>
    <xdr:graphicFrame macro="">
      <xdr:nvGraphicFramePr>
        <xdr:cNvPr id="10" name="Chart 9">
          <a:extLst>
            <a:ext uri="{FF2B5EF4-FFF2-40B4-BE49-F238E27FC236}">
              <a16:creationId xmlns:a16="http://schemas.microsoft.com/office/drawing/2014/main" id="{838EFAFB-CDD0-44BC-A044-B89422534C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6950</xdr:colOff>
      <xdr:row>37</xdr:row>
      <xdr:rowOff>73112</xdr:rowOff>
    </xdr:from>
    <xdr:to>
      <xdr:col>11</xdr:col>
      <xdr:colOff>30671</xdr:colOff>
      <xdr:row>54</xdr:row>
      <xdr:rowOff>179003</xdr:rowOff>
    </xdr:to>
    <xdr:graphicFrame macro="">
      <xdr:nvGraphicFramePr>
        <xdr:cNvPr id="12" name="Chart 11">
          <a:extLst>
            <a:ext uri="{FF2B5EF4-FFF2-40B4-BE49-F238E27FC236}">
              <a16:creationId xmlns:a16="http://schemas.microsoft.com/office/drawing/2014/main" id="{1947CAF1-B8F3-4E48-B407-C525D6B5A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35586</xdr:colOff>
      <xdr:row>2</xdr:row>
      <xdr:rowOff>10387</xdr:rowOff>
    </xdr:from>
    <xdr:to>
      <xdr:col>20</xdr:col>
      <xdr:colOff>207818</xdr:colOff>
      <xdr:row>19</xdr:row>
      <xdr:rowOff>127000</xdr:rowOff>
    </xdr:to>
    <xdr:graphicFrame macro="">
      <xdr:nvGraphicFramePr>
        <xdr:cNvPr id="8" name="Chart 7">
          <a:extLst>
            <a:ext uri="{FF2B5EF4-FFF2-40B4-BE49-F238E27FC236}">
              <a16:creationId xmlns:a16="http://schemas.microsoft.com/office/drawing/2014/main" id="{40D9CB8F-B11A-4017-AE05-F11E5BD4F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4416</xdr:colOff>
      <xdr:row>2</xdr:row>
      <xdr:rowOff>9466</xdr:rowOff>
    </xdr:from>
    <xdr:to>
      <xdr:col>11</xdr:col>
      <xdr:colOff>28137</xdr:colOff>
      <xdr:row>19</xdr:row>
      <xdr:rowOff>113385</xdr:rowOff>
    </xdr:to>
    <xdr:graphicFrame macro="">
      <xdr:nvGraphicFramePr>
        <xdr:cNvPr id="9" name="Chart 8">
          <a:extLst>
            <a:ext uri="{FF2B5EF4-FFF2-40B4-BE49-F238E27FC236}">
              <a16:creationId xmlns:a16="http://schemas.microsoft.com/office/drawing/2014/main" id="{5245384D-8DD8-4CAF-97D7-21E1D1157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4418</xdr:colOff>
      <xdr:row>19</xdr:row>
      <xdr:rowOff>129875</xdr:rowOff>
    </xdr:from>
    <xdr:to>
      <xdr:col>11</xdr:col>
      <xdr:colOff>28139</xdr:colOff>
      <xdr:row>37</xdr:row>
      <xdr:rowOff>54338</xdr:rowOff>
    </xdr:to>
    <xdr:graphicFrame macro="">
      <xdr:nvGraphicFramePr>
        <xdr:cNvPr id="13" name="Chart 12">
          <a:extLst>
            <a:ext uri="{FF2B5EF4-FFF2-40B4-BE49-F238E27FC236}">
              <a16:creationId xmlns:a16="http://schemas.microsoft.com/office/drawing/2014/main" id="{783DD4A6-1A89-4BD8-880C-1A24BE9308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sharmabanjara\Documents\Data%20quality%20tool%20and%20protocol\OD%20level%20TB%20M&amp;E%20Training\Data%20Quality%20Review%20Tool%20and%20Dashboard_Practi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JSI-TB%20DIAH\Perfomance%20Review%20meeting\Implementation%20packages\DQR\Data%20Quality%20Review%20Tool%20and%20Dashboard_MS-22-214c_508_kh_&#8203;27%20Oct%202023_Revis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QR toolkit guidelines Intro "/>
      <sheetName val="A. Reporting Completeness Rate"/>
      <sheetName val="B. Reporting timeliness"/>
      <sheetName val="C. Completeness of Rep Ind data"/>
      <sheetName val="D. Verificat of Data Accuracy"/>
      <sheetName val="E. Data Internal Consistency Ov"/>
      <sheetName val="Dashboard"/>
    </sheetNames>
    <sheetDataSet>
      <sheetData sheetId="0"/>
      <sheetData sheetId="1">
        <row r="7">
          <cell r="A7" t="str">
            <v xml:space="preserve">M </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DQR toolkit guidelines Intro "/>
      <sheetName val="Master Sheet"/>
      <sheetName val="ក. អត្រានៃការទទួលបានរបាយការណ៍"/>
      <sheetName val="ខ. ភាពទាន់ពេលវេលា"/>
      <sheetName val="គ.ភាពពេញលេញនៃរបាយការណ៍"/>
      <sheetName val="ឃ. សុក្រឹត្យភាពទិន្នន័យ"/>
      <sheetName val="ង.​ភាពស៊ីគ្នាផ្នែកក្នុង"/>
      <sheetName val="ផ្ទាំងរូបភាព"/>
    </sheetNames>
    <sheetDataSet>
      <sheetData sheetId="0"/>
      <sheetData sheetId="1"/>
      <sheetData sheetId="2"/>
      <sheetData sheetId="3">
        <row r="7">
          <cell r="A7" t="str">
            <v>វាលអង្គពពេល</v>
          </cell>
          <cell r="O7">
            <v>1</v>
          </cell>
        </row>
        <row r="8">
          <cell r="A8" t="str">
            <v>ពោធិ៍មាស</v>
          </cell>
          <cell r="O8">
            <v>12</v>
          </cell>
        </row>
        <row r="9">
          <cell r="A9" t="str">
            <v>និទាន</v>
          </cell>
          <cell r="O9">
            <v>3</v>
          </cell>
        </row>
        <row r="10">
          <cell r="A10" t="str">
            <v>ស្វាយចចប</v>
          </cell>
          <cell r="O10">
            <v>2</v>
          </cell>
        </row>
        <row r="11">
          <cell r="A11" t="str">
            <v>កក់ព្រះខែ</v>
          </cell>
          <cell r="O11">
            <v>1</v>
          </cell>
        </row>
        <row r="12">
          <cell r="A12" t="str">
            <v>ពោធិ៍ចំរើន</v>
          </cell>
          <cell r="O12">
            <v>1</v>
          </cell>
        </row>
        <row r="13">
          <cell r="A13" t="str">
            <v>ព្រៃញាតិ</v>
          </cell>
          <cell r="O13">
            <v>1</v>
          </cell>
        </row>
        <row r="14">
          <cell r="A14" t="str">
            <v>ពោធិ៍អង្រ្កង</v>
          </cell>
          <cell r="O14">
            <v>1</v>
          </cell>
        </row>
        <row r="15">
          <cell r="A15" t="str">
            <v>U</v>
          </cell>
          <cell r="O15">
            <v>0</v>
          </cell>
        </row>
        <row r="16">
          <cell r="A16" t="str">
            <v>V</v>
          </cell>
          <cell r="O16">
            <v>0</v>
          </cell>
        </row>
      </sheetData>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S2:T6" totalsRowShown="0" headerRowDxfId="54" dataDxfId="52" headerRowBorderDxfId="53" tableBorderDxfId="51" totalsRowBorderDxfId="50">
  <autoFilter ref="S2:T6" xr:uid="{00000000-0009-0000-0100-000001000000}"/>
  <tableColumns count="2">
    <tableColumn id="1" xr3:uid="{00000000-0010-0000-0000-000001000000}" name="អត្រានៃការទទួលបានរបាយការណ៍ពីមូលដ្ឋានសុខាភិបាល" dataDxfId="49"/>
    <tableColumn id="2" xr3:uid="{00000000-0010-0000-0000-000002000000}" name="Percentage " dataDxfId="48">
      <calculatedColumnFormula>(P18)</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4" displayName="Table4" ref="S24:T28" totalsRowShown="0" headerRowDxfId="47" dataDxfId="45" headerRowBorderDxfId="46" tableBorderDxfId="44" totalsRowBorderDxfId="43">
  <autoFilter ref="S24:T28" xr:uid="{00000000-0009-0000-0100-000002000000}"/>
  <tableColumns count="2">
    <tableColumn id="1" xr3:uid="{00000000-0010-0000-0100-000001000000}" name="ភាពទាន់ពេលវេលានៃរបាយការណ៍" dataDxfId="42"/>
    <tableColumn id="2" xr3:uid="{00000000-0010-0000-0100-000002000000}" name="Percentage " dataDxfId="41">
      <calculatedColumnFormula>(P39)</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5" displayName="Table5" ref="S67:T70" totalsRowShown="0" headerRowDxfId="40" dataDxfId="39" tableBorderDxfId="38">
  <autoFilter ref="S67:T70" xr:uid="{00000000-0009-0000-0100-000003000000}"/>
  <tableColumns count="2">
    <tableColumn id="1" xr3:uid="{00000000-0010-0000-0200-000001000000}" name="Number of HFs with Data Accuracy Verification" dataDxfId="37"/>
    <tableColumn id="2" xr3:uid="{00000000-0010-0000-0200-000002000000}" name="Number" dataDxfId="3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tabSelected="1" workbookViewId="0">
      <selection activeCell="A21" sqref="A21"/>
    </sheetView>
  </sheetViews>
  <sheetFormatPr defaultRowHeight="14.5"/>
  <cols>
    <col min="1" max="1" width="89" customWidth="1"/>
  </cols>
  <sheetData>
    <row r="1" spans="1:1" ht="25">
      <c r="A1" s="113" t="s">
        <v>98</v>
      </c>
    </row>
    <row r="3" spans="1:1" ht="21">
      <c r="A3" s="95"/>
    </row>
    <row r="10" spans="1:1" s="96" customFormat="1" ht="62.5">
      <c r="A10" s="98" t="s">
        <v>97</v>
      </c>
    </row>
    <row r="12" spans="1:1">
      <c r="A12" s="97"/>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39997558519241921"/>
  </sheetPr>
  <dimension ref="A1:A19"/>
  <sheetViews>
    <sheetView zoomScale="70" zoomScaleNormal="70" workbookViewId="0">
      <selection activeCell="C2" sqref="C2"/>
    </sheetView>
  </sheetViews>
  <sheetFormatPr defaultColWidth="8.7265625" defaultRowHeight="14"/>
  <cols>
    <col min="1" max="1" width="128.1796875" style="186" customWidth="1"/>
    <col min="2" max="16384" width="8.7265625" style="186"/>
  </cols>
  <sheetData>
    <row r="1" spans="1:1" ht="64" customHeight="1">
      <c r="A1" s="190" t="s">
        <v>222</v>
      </c>
    </row>
    <row r="2" spans="1:1">
      <c r="A2" s="191" t="s">
        <v>223</v>
      </c>
    </row>
    <row r="3" spans="1:1" ht="93" customHeight="1">
      <c r="A3" s="191"/>
    </row>
    <row r="4" spans="1:1" ht="156" customHeight="1">
      <c r="A4" s="187" t="s">
        <v>224</v>
      </c>
    </row>
    <row r="5" spans="1:1" ht="144.65" customHeight="1">
      <c r="A5" s="188" t="s">
        <v>225</v>
      </c>
    </row>
    <row r="6" spans="1:1" ht="98.5" customHeight="1">
      <c r="A6" s="188" t="s">
        <v>226</v>
      </c>
    </row>
    <row r="7" spans="1:1" ht="142.5" customHeight="1">
      <c r="A7" s="188" t="s">
        <v>227</v>
      </c>
    </row>
    <row r="8" spans="1:1" ht="152.5" customHeight="1">
      <c r="A8" s="188" t="s">
        <v>228</v>
      </c>
    </row>
    <row r="9" spans="1:1" ht="230.5" customHeight="1">
      <c r="A9" s="188" t="s">
        <v>230</v>
      </c>
    </row>
    <row r="10" spans="1:1" ht="182.5" customHeight="1">
      <c r="A10" s="188" t="s">
        <v>229</v>
      </c>
    </row>
    <row r="12" spans="1:1">
      <c r="A12" s="189" t="s">
        <v>101</v>
      </c>
    </row>
    <row r="13" spans="1:1">
      <c r="A13" s="181" t="s">
        <v>204</v>
      </c>
    </row>
    <row r="14" spans="1:1">
      <c r="A14" s="181" t="s">
        <v>205</v>
      </c>
    </row>
    <row r="15" spans="1:1">
      <c r="A15" s="181" t="s">
        <v>206</v>
      </c>
    </row>
    <row r="16" spans="1:1">
      <c r="A16" s="181" t="s">
        <v>207</v>
      </c>
    </row>
    <row r="17" spans="1:1">
      <c r="A17" s="181" t="s">
        <v>208</v>
      </c>
    </row>
    <row r="18" spans="1:1">
      <c r="A18" s="181" t="s">
        <v>209</v>
      </c>
    </row>
    <row r="19" spans="1:1">
      <c r="A19" s="181" t="s">
        <v>210</v>
      </c>
    </row>
  </sheetData>
  <mergeCells count="1">
    <mergeCell ref="A2:A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W105"/>
  <sheetViews>
    <sheetView topLeftCell="O51" zoomScale="55" zoomScaleNormal="55" workbookViewId="0">
      <selection activeCell="S87" sqref="S87"/>
    </sheetView>
  </sheetViews>
  <sheetFormatPr defaultRowHeight="14.5"/>
  <cols>
    <col min="1" max="1" width="26.81640625" bestFit="1" customWidth="1"/>
    <col min="2" max="2" width="17.81640625" customWidth="1"/>
    <col min="14" max="14" width="14.54296875" customWidth="1"/>
    <col min="15" max="15" width="24" customWidth="1"/>
    <col min="16" max="16" width="20.453125" customWidth="1"/>
    <col min="17" max="17" width="10" customWidth="1"/>
    <col min="18" max="18" width="11.54296875" customWidth="1"/>
    <col min="19" max="19" width="51.81640625" customWidth="1"/>
    <col min="20" max="20" width="15.453125" bestFit="1" customWidth="1"/>
    <col min="23" max="23" width="11.1796875" bestFit="1" customWidth="1"/>
  </cols>
  <sheetData>
    <row r="2" spans="1:20">
      <c r="A2" s="230" t="s">
        <v>99</v>
      </c>
      <c r="B2" s="231"/>
      <c r="C2" s="231"/>
      <c r="D2" s="231"/>
      <c r="E2" s="231"/>
      <c r="F2" s="231"/>
      <c r="G2" s="231"/>
      <c r="H2" s="231"/>
      <c r="I2" s="231"/>
      <c r="J2" s="231"/>
      <c r="K2" s="231"/>
      <c r="L2" s="231"/>
      <c r="M2" s="231"/>
      <c r="N2" s="231"/>
      <c r="O2" s="231"/>
      <c r="P2" s="231"/>
      <c r="S2" s="42" t="s">
        <v>106</v>
      </c>
      <c r="T2" s="35" t="s">
        <v>64</v>
      </c>
    </row>
    <row r="3" spans="1:20" ht="14.5" customHeight="1">
      <c r="A3" s="232" t="s">
        <v>91</v>
      </c>
      <c r="B3" s="233" t="s">
        <v>0</v>
      </c>
      <c r="C3" s="234"/>
      <c r="D3" s="234"/>
      <c r="E3" s="234"/>
      <c r="F3" s="234"/>
      <c r="G3" s="234"/>
      <c r="H3" s="234"/>
      <c r="I3" s="234"/>
      <c r="J3" s="234"/>
      <c r="K3" s="234"/>
      <c r="L3" s="234"/>
      <c r="M3" s="235"/>
      <c r="N3" s="232" t="s">
        <v>1</v>
      </c>
      <c r="O3" s="232" t="s">
        <v>2</v>
      </c>
      <c r="P3" s="239" t="str">
        <f>('ក. អត្រានៃការទទួលបានរបាយការណ៍'!P3)</f>
        <v>អត្រាភាពពេញលេញនៃរបាយការណ៍ (%) (P=O/N*100)</v>
      </c>
      <c r="S3" s="157" t="s">
        <v>107</v>
      </c>
      <c r="T3" s="14">
        <f>(P19)</f>
        <v>100</v>
      </c>
    </row>
    <row r="4" spans="1:20">
      <c r="A4" s="232"/>
      <c r="B4" s="236"/>
      <c r="C4" s="237"/>
      <c r="D4" s="237"/>
      <c r="E4" s="237"/>
      <c r="F4" s="237"/>
      <c r="G4" s="237"/>
      <c r="H4" s="237"/>
      <c r="I4" s="237"/>
      <c r="J4" s="237"/>
      <c r="K4" s="237"/>
      <c r="L4" s="237"/>
      <c r="M4" s="238"/>
      <c r="N4" s="232"/>
      <c r="O4" s="232"/>
      <c r="P4" s="239"/>
      <c r="S4" s="52" t="s">
        <v>108</v>
      </c>
      <c r="T4" s="14">
        <f>(P18)</f>
        <v>0</v>
      </c>
    </row>
    <row r="5" spans="1:20" ht="19.5" customHeight="1">
      <c r="A5" s="232"/>
      <c r="B5" s="99" t="s">
        <v>3</v>
      </c>
      <c r="C5" s="99" t="s">
        <v>4</v>
      </c>
      <c r="D5" s="99" t="s">
        <v>5</v>
      </c>
      <c r="E5" s="99" t="s">
        <v>6</v>
      </c>
      <c r="F5" s="99" t="s">
        <v>7</v>
      </c>
      <c r="G5" s="99" t="s">
        <v>8</v>
      </c>
      <c r="H5" s="99" t="s">
        <v>9</v>
      </c>
      <c r="I5" s="99" t="s">
        <v>10</v>
      </c>
      <c r="J5" s="99" t="s">
        <v>11</v>
      </c>
      <c r="K5" s="99" t="s">
        <v>12</v>
      </c>
      <c r="L5" s="99" t="s">
        <v>13</v>
      </c>
      <c r="M5" s="99" t="s">
        <v>14</v>
      </c>
      <c r="N5" s="232"/>
      <c r="O5" s="232"/>
      <c r="P5" s="239"/>
      <c r="S5" s="57" t="s">
        <v>109</v>
      </c>
      <c r="T5" s="14">
        <f>(P20)</f>
        <v>0</v>
      </c>
    </row>
    <row r="6" spans="1:20">
      <c r="A6" s="100" t="s">
        <v>15</v>
      </c>
      <c r="B6" s="100" t="s">
        <v>16</v>
      </c>
      <c r="C6" s="100" t="s">
        <v>17</v>
      </c>
      <c r="D6" s="100" t="s">
        <v>18</v>
      </c>
      <c r="E6" s="100" t="s">
        <v>19</v>
      </c>
      <c r="F6" s="100" t="s">
        <v>20</v>
      </c>
      <c r="G6" s="100" t="s">
        <v>21</v>
      </c>
      <c r="H6" s="100" t="s">
        <v>22</v>
      </c>
      <c r="I6" s="100" t="s">
        <v>23</v>
      </c>
      <c r="J6" s="100" t="s">
        <v>24</v>
      </c>
      <c r="K6" s="100" t="s">
        <v>25</v>
      </c>
      <c r="L6" s="100" t="s">
        <v>26</v>
      </c>
      <c r="M6" s="100" t="s">
        <v>27</v>
      </c>
      <c r="N6" s="100" t="s">
        <v>28</v>
      </c>
      <c r="O6" s="100" t="s">
        <v>29</v>
      </c>
      <c r="P6" s="101" t="s">
        <v>30</v>
      </c>
      <c r="S6" s="58" t="s">
        <v>110</v>
      </c>
      <c r="T6" s="14">
        <f>(P21)</f>
        <v>0</v>
      </c>
    </row>
    <row r="7" spans="1:20">
      <c r="A7" s="80" t="str">
        <f>'ក. អត្រានៃការទទួលបានរបាយការណ៍'!A7</f>
        <v>វាលអង្គពពេល</v>
      </c>
      <c r="B7" s="92">
        <f>'ក. អត្រានៃការទទួលបានរបាយការណ៍'!B7</f>
        <v>1</v>
      </c>
      <c r="C7" s="92">
        <f>'ក. អត្រានៃការទទួលបានរបាយការណ៍'!C7</f>
        <v>0</v>
      </c>
      <c r="D7" s="92">
        <f>'ក. អត្រានៃការទទួលបានរបាយការណ៍'!D7</f>
        <v>0</v>
      </c>
      <c r="E7" s="92">
        <f>'ក. អត្រានៃការទទួលបានរបាយការណ៍'!E7</f>
        <v>0</v>
      </c>
      <c r="F7" s="92">
        <f>'ក. អត្រានៃការទទួលបានរបាយការណ៍'!F7</f>
        <v>0</v>
      </c>
      <c r="G7" s="92">
        <f>'ក. អត្រានៃការទទួលបានរបាយការណ៍'!G7</f>
        <v>0</v>
      </c>
      <c r="H7" s="92">
        <f>'ក. អត្រានៃការទទួលបានរបាយការណ៍'!H7</f>
        <v>0</v>
      </c>
      <c r="I7" s="92">
        <f>'ក. អត្រានៃការទទួលបានរបាយការណ៍'!I7</f>
        <v>0</v>
      </c>
      <c r="J7" s="92">
        <f>'ក. អត្រានៃការទទួលបានរបាយការណ៍'!J7</f>
        <v>0</v>
      </c>
      <c r="K7" s="92">
        <f>'ក. អត្រានៃការទទួលបានរបាយការណ៍'!K7</f>
        <v>0</v>
      </c>
      <c r="L7" s="92">
        <f>'ក. អត្រានៃការទទួលបានរបាយការណ៍'!L7</f>
        <v>0</v>
      </c>
      <c r="M7" s="92">
        <f>'ក. អត្រានៃការទទួលបានរបាយការណ៍'!M7</f>
        <v>0</v>
      </c>
      <c r="N7" s="92">
        <f>'ក. អត្រានៃការទទួលបានរបាយការណ៍'!N7</f>
        <v>12</v>
      </c>
      <c r="O7" s="102">
        <f>'ក. អត្រានៃការទទួលបានរបាយការណ៍'!O7</f>
        <v>1</v>
      </c>
      <c r="P7" s="103">
        <f>'ក. អត្រានៃការទទួលបានរបាយការណ៍'!P7</f>
        <v>8.3333333333333321</v>
      </c>
    </row>
    <row r="8" spans="1:20">
      <c r="A8" s="80" t="str">
        <f>'ក. អត្រានៃការទទួលបានរបាយការណ៍'!A8</f>
        <v>ពោធិ៍មាស</v>
      </c>
      <c r="B8" s="92">
        <f>'ក. អត្រានៃការទទួលបានរបាយការណ៍'!B8</f>
        <v>1</v>
      </c>
      <c r="C8" s="92">
        <f>'ក. អត្រានៃការទទួលបានរបាយការណ៍'!C8</f>
        <v>1</v>
      </c>
      <c r="D8" s="92">
        <f>'ក. អត្រានៃការទទួលបានរបាយការណ៍'!D8</f>
        <v>1</v>
      </c>
      <c r="E8" s="92">
        <f>'ក. អត្រានៃការទទួលបានរបាយការណ៍'!E8</f>
        <v>1</v>
      </c>
      <c r="F8" s="92">
        <f>'ក. អត្រានៃការទទួលបានរបាយការណ៍'!F8</f>
        <v>1</v>
      </c>
      <c r="G8" s="92">
        <f>'ក. អត្រានៃការទទួលបានរបាយការណ៍'!G8</f>
        <v>1</v>
      </c>
      <c r="H8" s="92">
        <f>'ក. អត្រានៃការទទួលបានរបាយការណ៍'!H8</f>
        <v>1</v>
      </c>
      <c r="I8" s="92">
        <f>'ក. អត្រានៃការទទួលបានរបាយការណ៍'!I8</f>
        <v>1</v>
      </c>
      <c r="J8" s="92">
        <f>'ក. អត្រានៃការទទួលបានរបាយការណ៍'!J8</f>
        <v>1</v>
      </c>
      <c r="K8" s="92">
        <f>'ក. អត្រានៃការទទួលបានរបាយការណ៍'!K8</f>
        <v>1</v>
      </c>
      <c r="L8" s="92">
        <f>'ក. អត្រានៃការទទួលបានរបាយការណ៍'!L8</f>
        <v>1</v>
      </c>
      <c r="M8" s="92">
        <f>'ក. អត្រានៃការទទួលបានរបាយការណ៍'!M8</f>
        <v>1</v>
      </c>
      <c r="N8" s="92">
        <f>'ក. អត្រានៃការទទួលបានរបាយការណ៍'!N8</f>
        <v>12</v>
      </c>
      <c r="O8" s="102">
        <f>'ក. អត្រានៃការទទួលបានរបាយការណ៍'!O8</f>
        <v>12</v>
      </c>
      <c r="P8" s="103">
        <f>'ក. អត្រានៃការទទួលបានរបាយការណ៍'!P8</f>
        <v>100</v>
      </c>
    </row>
    <row r="9" spans="1:20">
      <c r="A9" s="80" t="str">
        <f>'ក. អត្រានៃការទទួលបានរបាយការណ៍'!A9</f>
        <v>និទាន</v>
      </c>
      <c r="B9" s="92">
        <f>'ក. អត្រានៃការទទួលបានរបាយការណ៍'!B9</f>
        <v>0</v>
      </c>
      <c r="C9" s="92">
        <f>'ក. អត្រានៃការទទួលបានរបាយការណ៍'!C9</f>
        <v>1</v>
      </c>
      <c r="D9" s="92">
        <f>'ក. អត្រានៃការទទួលបានរបាយការណ៍'!D9</f>
        <v>0</v>
      </c>
      <c r="E9" s="92">
        <f>'ក. អត្រានៃការទទួលបានរបាយការណ៍'!E9</f>
        <v>0</v>
      </c>
      <c r="F9" s="92">
        <f>'ក. អត្រានៃការទទួលបានរបាយការណ៍'!F9</f>
        <v>0</v>
      </c>
      <c r="G9" s="92">
        <f>'ក. អត្រានៃការទទួលបានរបាយការណ៍'!G9</f>
        <v>0</v>
      </c>
      <c r="H9" s="92">
        <f>'ក. អត្រានៃការទទួលបានរបាយការណ៍'!H9</f>
        <v>0</v>
      </c>
      <c r="I9" s="92">
        <f>'ក. អត្រានៃការទទួលបានរបាយការណ៍'!I9</f>
        <v>1</v>
      </c>
      <c r="J9" s="92">
        <f>'ក. អត្រានៃការទទួលបានរបាយការណ៍'!J9</f>
        <v>0</v>
      </c>
      <c r="K9" s="92">
        <f>'ក. អត្រានៃការទទួលបានរបាយការណ៍'!K9</f>
        <v>1</v>
      </c>
      <c r="L9" s="92">
        <f>'ក. អត្រានៃការទទួលបានរបាយការណ៍'!L9</f>
        <v>0</v>
      </c>
      <c r="M9" s="92">
        <f>'ក. អត្រានៃការទទួលបានរបាយការណ៍'!M9</f>
        <v>0</v>
      </c>
      <c r="N9" s="92">
        <f>'ក. អត្រានៃការទទួលបានរបាយការណ៍'!N9</f>
        <v>12</v>
      </c>
      <c r="O9" s="102">
        <f>'ក. អត្រានៃការទទួលបានរបាយការណ៍'!O9</f>
        <v>3</v>
      </c>
      <c r="P9" s="103">
        <f>'ក. អត្រានៃការទទួលបានរបាយការណ៍'!P9</f>
        <v>25</v>
      </c>
    </row>
    <row r="10" spans="1:20">
      <c r="A10" s="80" t="str">
        <f>'ក. អត្រានៃការទទួលបានរបាយការណ៍'!A10</f>
        <v>ស្វាយចចប</v>
      </c>
      <c r="B10" s="92">
        <f>'ក. អត្រានៃការទទួលបានរបាយការណ៍'!B10</f>
        <v>0</v>
      </c>
      <c r="C10" s="92">
        <f>'ក. អត្រានៃការទទួលបានរបាយការណ៍'!C10</f>
        <v>0</v>
      </c>
      <c r="D10" s="92">
        <f>'ក. អត្រានៃការទទួលបានរបាយការណ៍'!D10</f>
        <v>1</v>
      </c>
      <c r="E10" s="92">
        <f>'ក. អត្រានៃការទទួលបានរបាយការណ៍'!E10</f>
        <v>0</v>
      </c>
      <c r="F10" s="92">
        <f>'ក. អត្រានៃការទទួលបានរបាយការណ៍'!F10</f>
        <v>0</v>
      </c>
      <c r="G10" s="92">
        <f>'ក. អត្រានៃការទទួលបានរបាយការណ៍'!G10</f>
        <v>0</v>
      </c>
      <c r="H10" s="92">
        <f>'ក. អត្រានៃការទទួលបានរបាយការណ៍'!H10</f>
        <v>0</v>
      </c>
      <c r="I10" s="92">
        <f>'ក. អត្រានៃការទទួលបានរបាយការណ៍'!I10</f>
        <v>0</v>
      </c>
      <c r="J10" s="92">
        <f>'ក. អត្រានៃការទទួលបានរបាយការណ៍'!J10</f>
        <v>1</v>
      </c>
      <c r="K10" s="92">
        <f>'ក. អត្រានៃការទទួលបានរបាយការណ៍'!K10</f>
        <v>0</v>
      </c>
      <c r="L10" s="92">
        <f>'ក. អត្រានៃការទទួលបានរបាយការណ៍'!L10</f>
        <v>0</v>
      </c>
      <c r="M10" s="92">
        <f>'ក. អត្រានៃការទទួលបានរបាយការណ៍'!M10</f>
        <v>0</v>
      </c>
      <c r="N10" s="92">
        <f>'ក. អត្រានៃការទទួលបានរបាយការណ៍'!N10</f>
        <v>12</v>
      </c>
      <c r="O10" s="102">
        <f>'ក. អត្រានៃការទទួលបានរបាយការណ៍'!O10</f>
        <v>2</v>
      </c>
      <c r="P10" s="103">
        <f>'ក. អត្រានៃការទទួលបានរបាយការណ៍'!P10</f>
        <v>17</v>
      </c>
    </row>
    <row r="11" spans="1:20">
      <c r="A11" s="80" t="str">
        <f>'ក. អត្រានៃការទទួលបានរបាយការណ៍'!A11</f>
        <v>កក់ព្រះខែ</v>
      </c>
      <c r="B11" s="92">
        <f>'ក. អត្រានៃការទទួលបានរបាយការណ៍'!B11</f>
        <v>0</v>
      </c>
      <c r="C11" s="92">
        <f>'ក. អត្រានៃការទទួលបានរបាយការណ៍'!C11</f>
        <v>0</v>
      </c>
      <c r="D11" s="92">
        <f>'ក. អត្រានៃការទទួលបានរបាយការណ៍'!D11</f>
        <v>0</v>
      </c>
      <c r="E11" s="92">
        <f>'ក. អត្រានៃការទទួលបានរបាយការណ៍'!E11</f>
        <v>1</v>
      </c>
      <c r="F11" s="92">
        <f>'ក. អត្រានៃការទទួលបានរបាយការណ៍'!F11</f>
        <v>0</v>
      </c>
      <c r="G11" s="92">
        <f>'ក. អត្រានៃការទទួលបានរបាយការណ៍'!G11</f>
        <v>0</v>
      </c>
      <c r="H11" s="92">
        <f>'ក. អត្រានៃការទទួលបានរបាយការណ៍'!H11</f>
        <v>0</v>
      </c>
      <c r="I11" s="92">
        <f>'ក. អត្រានៃការទទួលបានរបាយការណ៍'!I11</f>
        <v>0</v>
      </c>
      <c r="J11" s="92">
        <f>'ក. អត្រានៃការទទួលបានរបាយការណ៍'!J11</f>
        <v>0</v>
      </c>
      <c r="K11" s="92">
        <f>'ក. អត្រានៃការទទួលបានរបាយការណ៍'!K11</f>
        <v>0</v>
      </c>
      <c r="L11" s="92">
        <f>'ក. អត្រានៃការទទួលបានរបាយការណ៍'!L11</f>
        <v>0</v>
      </c>
      <c r="M11" s="92">
        <f>'ក. អត្រានៃការទទួលបានរបាយការណ៍'!M11</f>
        <v>0</v>
      </c>
      <c r="N11" s="92">
        <f>'ក. អត្រានៃការទទួលបានរបាយការណ៍'!N11</f>
        <v>12</v>
      </c>
      <c r="O11" s="102">
        <f>'ក. អត្រានៃការទទួលបានរបាយការណ៍'!O11</f>
        <v>1</v>
      </c>
      <c r="P11" s="103">
        <f>'ក. អត្រានៃការទទួលបានរបាយការណ៍'!P11</f>
        <v>8.3333333333333321</v>
      </c>
    </row>
    <row r="12" spans="1:20">
      <c r="A12" s="80" t="str">
        <f>'ក. អត្រានៃការទទួលបានរបាយការណ៍'!A12</f>
        <v>ពោធិ៍ចំរើន</v>
      </c>
      <c r="B12" s="92">
        <f>'ក. អត្រានៃការទទួលបានរបាយការណ៍'!B12</f>
        <v>0</v>
      </c>
      <c r="C12" s="92">
        <f>'ក. អត្រានៃការទទួលបានរបាយការណ៍'!C12</f>
        <v>0</v>
      </c>
      <c r="D12" s="92">
        <f>'ក. អត្រានៃការទទួលបានរបាយការណ៍'!D12</f>
        <v>0</v>
      </c>
      <c r="E12" s="92">
        <f>'ក. អត្រានៃការទទួលបានរបាយការណ៍'!E12</f>
        <v>0</v>
      </c>
      <c r="F12" s="92">
        <f>'ក. អត្រានៃការទទួលបានរបាយការណ៍'!F12</f>
        <v>1</v>
      </c>
      <c r="G12" s="92">
        <f>'ក. អត្រានៃការទទួលបានរបាយការណ៍'!G12</f>
        <v>0</v>
      </c>
      <c r="H12" s="92">
        <f>'ក. អត្រានៃការទទួលបានរបាយការណ៍'!H12</f>
        <v>0</v>
      </c>
      <c r="I12" s="92">
        <f>'ក. អត្រានៃការទទួលបានរបាយការណ៍'!I12</f>
        <v>0</v>
      </c>
      <c r="J12" s="92">
        <f>'ក. អត្រានៃការទទួលបានរបាយការណ៍'!J12</f>
        <v>0</v>
      </c>
      <c r="K12" s="92">
        <f>'ក. អត្រានៃការទទួលបានរបាយការណ៍'!K12</f>
        <v>0</v>
      </c>
      <c r="L12" s="92">
        <f>'ក. អត្រានៃការទទួលបានរបាយការណ៍'!L12</f>
        <v>0</v>
      </c>
      <c r="M12" s="92">
        <f>'ក. អត្រានៃការទទួលបានរបាយការណ៍'!M12</f>
        <v>0</v>
      </c>
      <c r="N12" s="92">
        <f>'ក. អត្រានៃការទទួលបានរបាយការណ៍'!N12</f>
        <v>12</v>
      </c>
      <c r="O12" s="102">
        <f>'ក. អត្រានៃការទទួលបានរបាយការណ៍'!O12</f>
        <v>1</v>
      </c>
      <c r="P12" s="103">
        <f>'ក. អត្រានៃការទទួលបានរបាយការណ៍'!P12</f>
        <v>8.3333333333333321</v>
      </c>
    </row>
    <row r="13" spans="1:20">
      <c r="A13" s="80" t="str">
        <f>'ក. អត្រានៃការទទួលបានរបាយការណ៍'!A13</f>
        <v>ព្រៃញាតិ</v>
      </c>
      <c r="B13" s="92">
        <f>'ក. អត្រានៃការទទួលបានរបាយការណ៍'!B13</f>
        <v>1</v>
      </c>
      <c r="C13" s="92">
        <f>'ក. អត្រានៃការទទួលបានរបាយការណ៍'!C13</f>
        <v>1</v>
      </c>
      <c r="D13" s="92">
        <f>'ក. អត្រានៃការទទួលបានរបាយការណ៍'!D13</f>
        <v>1</v>
      </c>
      <c r="E13" s="92">
        <f>'ក. អត្រានៃការទទួលបានរបាយការណ៍'!E13</f>
        <v>1</v>
      </c>
      <c r="F13" s="92">
        <f>'ក. អត្រានៃការទទួលបានរបាយការណ៍'!F13</f>
        <v>1</v>
      </c>
      <c r="G13" s="92">
        <f>'ក. អត្រានៃការទទួលបានរបាយការណ៍'!G13</f>
        <v>1</v>
      </c>
      <c r="H13" s="92">
        <f>'ក. អត្រានៃការទទួលបានរបាយការណ៍'!H13</f>
        <v>1</v>
      </c>
      <c r="I13" s="92">
        <f>'ក. អត្រានៃការទទួលបានរបាយការណ៍'!I13</f>
        <v>1</v>
      </c>
      <c r="J13" s="92">
        <f>'ក. អត្រានៃការទទួលបានរបាយការណ៍'!J13</f>
        <v>1</v>
      </c>
      <c r="K13" s="92">
        <f>'ក. អត្រានៃការទទួលបានរបាយការណ៍'!K13</f>
        <v>1</v>
      </c>
      <c r="L13" s="92">
        <f>'ក. អត្រានៃការទទួលបានរបាយការណ៍'!L13</f>
        <v>1</v>
      </c>
      <c r="M13" s="92">
        <f>'ក. អត្រានៃការទទួលបានរបាយការណ៍'!M13</f>
        <v>1</v>
      </c>
      <c r="N13" s="92">
        <f>'ក. អត្រានៃការទទួលបានរបាយការណ៍'!N13</f>
        <v>12</v>
      </c>
      <c r="O13" s="102">
        <f>'ក. អត្រានៃការទទួលបានរបាយការណ៍'!O13</f>
        <v>12</v>
      </c>
      <c r="P13" s="103">
        <f>'ក. អត្រានៃការទទួលបានរបាយការណ៍'!P13</f>
        <v>100</v>
      </c>
    </row>
    <row r="14" spans="1:20">
      <c r="A14" s="80" t="str">
        <f>'ក. អត្រានៃការទទួលបានរបាយការណ៍'!A14</f>
        <v>ពោធិ៍អង្រ្កង</v>
      </c>
      <c r="B14" s="92">
        <f>'ក. អត្រានៃការទទួលបានរបាយការណ៍'!B14</f>
        <v>0</v>
      </c>
      <c r="C14" s="92">
        <f>'ក. អត្រានៃការទទួលបានរបាយការណ៍'!C14</f>
        <v>0</v>
      </c>
      <c r="D14" s="92">
        <f>'ក. អត្រានៃការទទួលបានរបាយការណ៍'!D14</f>
        <v>0</v>
      </c>
      <c r="E14" s="92">
        <f>'ក. អត្រានៃការទទួលបានរបាយការណ៍'!E14</f>
        <v>0</v>
      </c>
      <c r="F14" s="92">
        <f>'ក. អត្រានៃការទទួលបានរបាយការណ៍'!F14</f>
        <v>0</v>
      </c>
      <c r="G14" s="92">
        <f>'ក. អត្រានៃការទទួលបានរបាយការណ៍'!G14</f>
        <v>0</v>
      </c>
      <c r="H14" s="92">
        <f>'ក. អត្រានៃការទទួលបានរបាយការណ៍'!H14</f>
        <v>1</v>
      </c>
      <c r="I14" s="92">
        <f>'ក. អត្រានៃការទទួលបានរបាយការណ៍'!I14</f>
        <v>0</v>
      </c>
      <c r="J14" s="92">
        <f>'ក. អត្រានៃការទទួលបានរបាយការណ៍'!J14</f>
        <v>0</v>
      </c>
      <c r="K14" s="92">
        <f>'ក. អត្រានៃការទទួលបានរបាយការណ៍'!K14</f>
        <v>0</v>
      </c>
      <c r="L14" s="92">
        <f>'ក. អត្រានៃការទទួលបានរបាយការណ៍'!L14</f>
        <v>0</v>
      </c>
      <c r="M14" s="92">
        <f>'ក. អត្រានៃការទទួលបានរបាយការណ៍'!M14</f>
        <v>0</v>
      </c>
      <c r="N14" s="92">
        <f>'ក. អត្រានៃការទទួលបានរបាយការណ៍'!N14</f>
        <v>12</v>
      </c>
      <c r="O14" s="102">
        <f>'ក. អត្រានៃការទទួលបានរបាយការណ៍'!O14</f>
        <v>1</v>
      </c>
      <c r="P14" s="103">
        <f>'ក. អត្រានៃការទទួលបានរបាយការណ៍'!P14</f>
        <v>8.3333333333333321</v>
      </c>
    </row>
    <row r="15" spans="1:20">
      <c r="A15" s="80" t="s">
        <v>32</v>
      </c>
      <c r="B15" s="80">
        <f t="shared" ref="B15:O15" si="0">SUM(B7:B14)</f>
        <v>3</v>
      </c>
      <c r="C15" s="80">
        <f t="shared" si="0"/>
        <v>3</v>
      </c>
      <c r="D15" s="80">
        <f t="shared" si="0"/>
        <v>3</v>
      </c>
      <c r="E15" s="80">
        <f t="shared" si="0"/>
        <v>3</v>
      </c>
      <c r="F15" s="80">
        <f t="shared" si="0"/>
        <v>3</v>
      </c>
      <c r="G15" s="80">
        <f t="shared" si="0"/>
        <v>2</v>
      </c>
      <c r="H15" s="80">
        <f t="shared" si="0"/>
        <v>3</v>
      </c>
      <c r="I15" s="80">
        <f t="shared" si="0"/>
        <v>3</v>
      </c>
      <c r="J15" s="80">
        <f t="shared" si="0"/>
        <v>3</v>
      </c>
      <c r="K15" s="80">
        <f t="shared" si="0"/>
        <v>3</v>
      </c>
      <c r="L15" s="80">
        <f t="shared" si="0"/>
        <v>2</v>
      </c>
      <c r="M15" s="80">
        <f t="shared" si="0"/>
        <v>2</v>
      </c>
      <c r="N15" s="80">
        <f t="shared" si="0"/>
        <v>96</v>
      </c>
      <c r="O15" s="102">
        <f t="shared" si="0"/>
        <v>33</v>
      </c>
      <c r="P15" s="103">
        <f>O15/N15*100</f>
        <v>34.375</v>
      </c>
    </row>
    <row r="16" spans="1:20">
      <c r="A16" s="214" t="s">
        <v>33</v>
      </c>
      <c r="B16" s="215"/>
      <c r="C16" s="215"/>
      <c r="D16" s="215"/>
      <c r="E16" s="215"/>
      <c r="F16" s="215"/>
      <c r="G16" s="215"/>
      <c r="H16" s="215"/>
      <c r="I16" s="215"/>
      <c r="J16" s="215"/>
      <c r="K16" s="215"/>
      <c r="L16" s="215"/>
      <c r="M16" s="215"/>
      <c r="N16" s="216"/>
      <c r="O16" s="223" t="s">
        <v>34</v>
      </c>
      <c r="P16" s="224"/>
    </row>
    <row r="17" spans="1:20">
      <c r="A17" s="217"/>
      <c r="B17" s="218"/>
      <c r="C17" s="218"/>
      <c r="D17" s="218"/>
      <c r="E17" s="218"/>
      <c r="F17" s="218"/>
      <c r="G17" s="218"/>
      <c r="H17" s="218"/>
      <c r="I17" s="218"/>
      <c r="J17" s="218"/>
      <c r="K17" s="218"/>
      <c r="L17" s="218"/>
      <c r="M17" s="218"/>
      <c r="N17" s="219"/>
      <c r="O17" s="86" t="s">
        <v>35</v>
      </c>
      <c r="P17" s="104" t="s">
        <v>36</v>
      </c>
    </row>
    <row r="18" spans="1:20" ht="14.5" customHeight="1">
      <c r="A18" s="225" t="str">
        <f>'ក. អត្រានៃការទទួលបានរបាយការណ៍'!A18</f>
        <v>ចំនួន និងភាគរយនៃមូលដ្ឋានសុខាភិបាលមានអត្រានៃការទទួលបានរបាយការណ៍ចន្លោះ 75% - 90%</v>
      </c>
      <c r="B18" s="225"/>
      <c r="C18" s="225"/>
      <c r="D18" s="225"/>
      <c r="E18" s="225"/>
      <c r="F18" s="225"/>
      <c r="G18" s="225"/>
      <c r="H18" s="225"/>
      <c r="I18" s="225"/>
      <c r="J18" s="225"/>
      <c r="K18" s="225"/>
      <c r="L18" s="225"/>
      <c r="M18" s="225"/>
      <c r="N18" s="226"/>
      <c r="O18" s="73">
        <f>COUNTIFS(P7:P14,"&gt;=75",P7:P14,"&lt;=90")</f>
        <v>0</v>
      </c>
      <c r="P18" s="105">
        <f>O18/O22*100</f>
        <v>0</v>
      </c>
    </row>
    <row r="19" spans="1:20" ht="14.5" customHeight="1">
      <c r="A19" s="227" t="str">
        <f>('ក. អត្រានៃការទទួលបានរបាយការណ៍'!A19)</f>
        <v>ចំនួន និងភាគរយនៃមូលដ្ឋានសុខាភិបាលមានអត្រានៃការទទួលបានរបាយការណ៍ក្រោម 75%</v>
      </c>
      <c r="B19" s="228"/>
      <c r="C19" s="228"/>
      <c r="D19" s="228"/>
      <c r="E19" s="228"/>
      <c r="F19" s="228"/>
      <c r="G19" s="228"/>
      <c r="H19" s="228"/>
      <c r="I19" s="228"/>
      <c r="J19" s="228"/>
      <c r="K19" s="228"/>
      <c r="L19" s="228"/>
      <c r="M19" s="228"/>
      <c r="N19" s="229"/>
      <c r="O19" s="72">
        <f>COUNTIFS(P7:P14,"&lt;=75")</f>
        <v>6</v>
      </c>
      <c r="P19" s="105">
        <f>O19/O22*100</f>
        <v>100</v>
      </c>
    </row>
    <row r="20" spans="1:20" ht="14.5" customHeight="1">
      <c r="A20" s="220" t="str">
        <f>('ក. អត្រានៃការទទួលបានរបាយការណ៍'!A20)</f>
        <v xml:space="preserve">ចំនួន និងភាគរយនៃមូលដ្ឋានសុខាភិបាលមានអត្រានៃការទទួលបានរបាយការណ៍ចន្លោះ 90-100% </v>
      </c>
      <c r="B20" s="221"/>
      <c r="C20" s="221"/>
      <c r="D20" s="221"/>
      <c r="E20" s="221"/>
      <c r="F20" s="221"/>
      <c r="G20" s="221"/>
      <c r="H20" s="221"/>
      <c r="I20" s="221"/>
      <c r="J20" s="221"/>
      <c r="K20" s="221"/>
      <c r="L20" s="221"/>
      <c r="M20" s="221"/>
      <c r="N20" s="222"/>
      <c r="O20" s="72">
        <f>COUNTIFS(P7:P14,"&gt;=90.",P7:P14,"&lt;=100.")</f>
        <v>0</v>
      </c>
      <c r="P20" s="105">
        <f>O20/O22*100</f>
        <v>0</v>
      </c>
    </row>
    <row r="21" spans="1:20" ht="14.5" customHeight="1">
      <c r="A21" s="195" t="str">
        <f>('ក. អត្រានៃការទទួលបានរបាយការណ៍'!A21)</f>
        <v>ចំនួន និងភាគរយនៃមូលដ្ឋានសុខាភិបាលមានអត្រានៃការទទួលបានរបាយការណ៍លើស 100 %</v>
      </c>
      <c r="B21" s="196"/>
      <c r="C21" s="196"/>
      <c r="D21" s="196"/>
      <c r="E21" s="196"/>
      <c r="F21" s="196"/>
      <c r="G21" s="196"/>
      <c r="H21" s="196"/>
      <c r="I21" s="196"/>
      <c r="J21" s="196"/>
      <c r="K21" s="196"/>
      <c r="L21" s="196"/>
      <c r="M21" s="196"/>
      <c r="N21" s="197"/>
      <c r="O21" s="72">
        <f>COUNTIFS(P7:P14,"&gt;100")</f>
        <v>0</v>
      </c>
      <c r="P21" s="105">
        <f>O21/O22*100</f>
        <v>0</v>
      </c>
    </row>
    <row r="22" spans="1:20">
      <c r="A22" s="198" t="s">
        <v>96</v>
      </c>
      <c r="B22" s="198"/>
      <c r="C22" s="198"/>
      <c r="D22" s="198"/>
      <c r="E22" s="198"/>
      <c r="F22" s="198"/>
      <c r="G22" s="198"/>
      <c r="H22" s="198"/>
      <c r="I22" s="198"/>
      <c r="J22" s="198"/>
      <c r="K22" s="198"/>
      <c r="L22" s="198"/>
      <c r="M22" s="198"/>
      <c r="N22" s="198"/>
      <c r="O22" s="87">
        <f>SUM(O18:O21)</f>
        <v>6</v>
      </c>
      <c r="P22" s="105"/>
    </row>
    <row r="23" spans="1:20" ht="15" customHeight="1">
      <c r="A23" s="211" t="s">
        <v>37</v>
      </c>
      <c r="B23" s="211"/>
      <c r="C23" s="211"/>
      <c r="D23" s="211"/>
      <c r="E23" s="211"/>
      <c r="F23" s="211"/>
      <c r="G23" s="211"/>
      <c r="H23" s="211"/>
      <c r="I23" s="211"/>
      <c r="J23" s="211"/>
      <c r="K23" s="211"/>
      <c r="L23" s="211"/>
      <c r="M23" s="211"/>
      <c r="N23" s="211"/>
      <c r="O23" s="211"/>
      <c r="P23" s="211"/>
    </row>
    <row r="24" spans="1:20" ht="23.15" customHeight="1">
      <c r="A24" s="211" t="s">
        <v>38</v>
      </c>
      <c r="B24" s="211"/>
      <c r="C24" s="211"/>
      <c r="D24" s="211"/>
      <c r="E24" s="211"/>
      <c r="F24" s="211"/>
      <c r="G24" s="211"/>
      <c r="H24" s="211"/>
      <c r="I24" s="211"/>
      <c r="J24" s="211"/>
      <c r="K24" s="211"/>
      <c r="L24" s="211"/>
      <c r="M24" s="211"/>
      <c r="N24" s="211"/>
      <c r="O24" s="211"/>
      <c r="P24" s="211"/>
      <c r="S24" s="43" t="s">
        <v>111</v>
      </c>
      <c r="T24" s="39" t="s">
        <v>64</v>
      </c>
    </row>
    <row r="25" spans="1:20" ht="23.15" customHeight="1">
      <c r="A25" s="207" t="s">
        <v>92</v>
      </c>
      <c r="B25" s="208" t="s">
        <v>39</v>
      </c>
      <c r="C25" s="207" t="s">
        <v>73</v>
      </c>
      <c r="D25" s="207"/>
      <c r="E25" s="207"/>
      <c r="F25" s="207"/>
      <c r="G25" s="207"/>
      <c r="H25" s="207"/>
      <c r="I25" s="207"/>
      <c r="J25" s="207"/>
      <c r="K25" s="207"/>
      <c r="L25" s="207"/>
      <c r="M25" s="207"/>
      <c r="N25" s="207"/>
      <c r="O25" s="208" t="s">
        <v>40</v>
      </c>
      <c r="P25" s="259" t="e">
        <f>(#REF!)</f>
        <v>#REF!</v>
      </c>
      <c r="S25" s="59" t="s">
        <v>112</v>
      </c>
      <c r="T25" s="36" t="e">
        <f>(P39)</f>
        <v>#DIV/0!</v>
      </c>
    </row>
    <row r="26" spans="1:20" ht="53.5" customHeight="1">
      <c r="A26" s="207"/>
      <c r="B26" s="208"/>
      <c r="C26" s="79" t="s">
        <v>3</v>
      </c>
      <c r="D26" s="79" t="s">
        <v>4</v>
      </c>
      <c r="E26" s="79" t="s">
        <v>5</v>
      </c>
      <c r="F26" s="79" t="s">
        <v>6</v>
      </c>
      <c r="G26" s="79" t="s">
        <v>7</v>
      </c>
      <c r="H26" s="79" t="s">
        <v>8</v>
      </c>
      <c r="I26" s="79" t="s">
        <v>9</v>
      </c>
      <c r="J26" s="79" t="s">
        <v>10</v>
      </c>
      <c r="K26" s="79" t="s">
        <v>11</v>
      </c>
      <c r="L26" s="79" t="s">
        <v>12</v>
      </c>
      <c r="M26" s="79" t="s">
        <v>13</v>
      </c>
      <c r="N26" s="79" t="s">
        <v>14</v>
      </c>
      <c r="O26" s="208"/>
      <c r="P26" s="260"/>
      <c r="S26" s="53" t="s">
        <v>113</v>
      </c>
      <c r="T26" s="36" t="e">
        <f>(P40)</f>
        <v>#DIV/0!</v>
      </c>
    </row>
    <row r="27" spans="1:20">
      <c r="A27" s="30" t="s">
        <v>15</v>
      </c>
      <c r="B27" s="30" t="s">
        <v>16</v>
      </c>
      <c r="C27" s="30" t="s">
        <v>41</v>
      </c>
      <c r="D27" s="30" t="s">
        <v>18</v>
      </c>
      <c r="E27" s="30" t="s">
        <v>19</v>
      </c>
      <c r="F27" s="30" t="s">
        <v>42</v>
      </c>
      <c r="G27" s="30" t="s">
        <v>21</v>
      </c>
      <c r="H27" s="30" t="s">
        <v>22</v>
      </c>
      <c r="I27" s="30" t="s">
        <v>23</v>
      </c>
      <c r="J27" s="30" t="s">
        <v>24</v>
      </c>
      <c r="K27" s="30" t="s">
        <v>25</v>
      </c>
      <c r="L27" s="30" t="s">
        <v>26</v>
      </c>
      <c r="M27" s="30" t="s">
        <v>27</v>
      </c>
      <c r="N27" s="30" t="s">
        <v>28</v>
      </c>
      <c r="O27" s="30" t="s">
        <v>29</v>
      </c>
      <c r="P27" s="30" t="s">
        <v>30</v>
      </c>
      <c r="S27" s="60" t="s">
        <v>109</v>
      </c>
      <c r="T27" s="37" t="e">
        <f>(P41)</f>
        <v>#DIV/0!</v>
      </c>
    </row>
    <row r="28" spans="1:20">
      <c r="A28" s="31">
        <f>'[1]A. Reporting Completeness Rate'!A32</f>
        <v>0</v>
      </c>
      <c r="B28" s="32">
        <f>'ក. អត្រានៃការទទួលបានរបាយការណ៍'!O7</f>
        <v>1</v>
      </c>
      <c r="C28" s="71" t="e">
        <f>#REF!</f>
        <v>#REF!</v>
      </c>
      <c r="D28" s="71" t="e">
        <f>#REF!</f>
        <v>#REF!</v>
      </c>
      <c r="E28" s="71" t="e">
        <f>#REF!</f>
        <v>#REF!</v>
      </c>
      <c r="F28" s="71" t="e">
        <f>#REF!</f>
        <v>#REF!</v>
      </c>
      <c r="G28" s="71" t="e">
        <f>#REF!</f>
        <v>#REF!</v>
      </c>
      <c r="H28" s="71" t="e">
        <f>#REF!</f>
        <v>#REF!</v>
      </c>
      <c r="I28" s="71" t="e">
        <f>#REF!</f>
        <v>#REF!</v>
      </c>
      <c r="J28" s="71" t="e">
        <f>#REF!</f>
        <v>#REF!</v>
      </c>
      <c r="K28" s="71" t="e">
        <f>#REF!</f>
        <v>#REF!</v>
      </c>
      <c r="L28" s="71" t="e">
        <f>#REF!</f>
        <v>#REF!</v>
      </c>
      <c r="M28" s="71" t="e">
        <f>#REF!</f>
        <v>#REF!</v>
      </c>
      <c r="N28" s="71" t="e">
        <f>#REF!</f>
        <v>#REF!</v>
      </c>
      <c r="O28" s="51" t="e">
        <f>#REF!</f>
        <v>#REF!</v>
      </c>
      <c r="P28" s="103" t="e">
        <f>#REF!</f>
        <v>#REF!</v>
      </c>
      <c r="S28" s="62" t="s">
        <v>114</v>
      </c>
      <c r="T28" s="61" t="e">
        <f>(P42)</f>
        <v>#DIV/0!</v>
      </c>
    </row>
    <row r="29" spans="1:20">
      <c r="A29" s="31">
        <f>'[1]A. Reporting Completeness Rate'!A33</f>
        <v>0</v>
      </c>
      <c r="B29" s="32">
        <f>'ក. អត្រានៃការទទួលបានរបាយការណ៍'!O8</f>
        <v>12</v>
      </c>
      <c r="C29" s="71" t="e">
        <f>#REF!</f>
        <v>#REF!</v>
      </c>
      <c r="D29" s="71" t="e">
        <f>#REF!</f>
        <v>#REF!</v>
      </c>
      <c r="E29" s="71" t="e">
        <f>#REF!</f>
        <v>#REF!</v>
      </c>
      <c r="F29" s="71" t="e">
        <f>#REF!</f>
        <v>#REF!</v>
      </c>
      <c r="G29" s="71" t="e">
        <f>#REF!</f>
        <v>#REF!</v>
      </c>
      <c r="H29" s="71" t="e">
        <f>#REF!</f>
        <v>#REF!</v>
      </c>
      <c r="I29" s="71" t="e">
        <f>#REF!</f>
        <v>#REF!</v>
      </c>
      <c r="J29" s="71" t="e">
        <f>#REF!</f>
        <v>#REF!</v>
      </c>
      <c r="K29" s="71" t="e">
        <f>#REF!</f>
        <v>#REF!</v>
      </c>
      <c r="L29" s="71" t="e">
        <f>#REF!</f>
        <v>#REF!</v>
      </c>
      <c r="M29" s="71" t="e">
        <f>#REF!</f>
        <v>#REF!</v>
      </c>
      <c r="N29" s="71" t="e">
        <f>#REF!</f>
        <v>#REF!</v>
      </c>
      <c r="O29" s="51" t="e">
        <f>#REF!</f>
        <v>#REF!</v>
      </c>
      <c r="P29" s="103" t="e">
        <f>#REF!</f>
        <v>#REF!</v>
      </c>
    </row>
    <row r="30" spans="1:20">
      <c r="A30" s="31">
        <f>'[1]A. Reporting Completeness Rate'!A34</f>
        <v>0</v>
      </c>
      <c r="B30" s="32">
        <f>'ក. អត្រានៃការទទួលបានរបាយការណ៍'!O9</f>
        <v>3</v>
      </c>
      <c r="C30" s="71" t="e">
        <f>#REF!</f>
        <v>#REF!</v>
      </c>
      <c r="D30" s="71" t="e">
        <f>#REF!</f>
        <v>#REF!</v>
      </c>
      <c r="E30" s="71" t="e">
        <f>#REF!</f>
        <v>#REF!</v>
      </c>
      <c r="F30" s="71" t="e">
        <f>#REF!</f>
        <v>#REF!</v>
      </c>
      <c r="G30" s="71" t="e">
        <f>#REF!</f>
        <v>#REF!</v>
      </c>
      <c r="H30" s="71" t="e">
        <f>#REF!</f>
        <v>#REF!</v>
      </c>
      <c r="I30" s="71" t="e">
        <f>#REF!</f>
        <v>#REF!</v>
      </c>
      <c r="J30" s="71" t="e">
        <f>#REF!</f>
        <v>#REF!</v>
      </c>
      <c r="K30" s="71" t="e">
        <f>#REF!</f>
        <v>#REF!</v>
      </c>
      <c r="L30" s="71" t="e">
        <f>#REF!</f>
        <v>#REF!</v>
      </c>
      <c r="M30" s="71" t="e">
        <f>#REF!</f>
        <v>#REF!</v>
      </c>
      <c r="N30" s="71" t="e">
        <f>#REF!</f>
        <v>#REF!</v>
      </c>
      <c r="O30" s="51" t="e">
        <f>#REF!</f>
        <v>#REF!</v>
      </c>
      <c r="P30" s="103" t="e">
        <f>#REF!</f>
        <v>#REF!</v>
      </c>
    </row>
    <row r="31" spans="1:20">
      <c r="A31" s="31">
        <f>'[1]A. Reporting Completeness Rate'!A35</f>
        <v>0</v>
      </c>
      <c r="B31" s="32">
        <f>'ក. អត្រានៃការទទួលបានរបាយការណ៍'!O10</f>
        <v>2</v>
      </c>
      <c r="C31" s="71" t="e">
        <f>#REF!</f>
        <v>#REF!</v>
      </c>
      <c r="D31" s="71" t="e">
        <f>#REF!</f>
        <v>#REF!</v>
      </c>
      <c r="E31" s="71" t="e">
        <f>#REF!</f>
        <v>#REF!</v>
      </c>
      <c r="F31" s="71" t="e">
        <f>#REF!</f>
        <v>#REF!</v>
      </c>
      <c r="G31" s="71" t="e">
        <f>#REF!</f>
        <v>#REF!</v>
      </c>
      <c r="H31" s="71" t="e">
        <f>#REF!</f>
        <v>#REF!</v>
      </c>
      <c r="I31" s="71" t="e">
        <f>#REF!</f>
        <v>#REF!</v>
      </c>
      <c r="J31" s="71" t="e">
        <f>#REF!</f>
        <v>#REF!</v>
      </c>
      <c r="K31" s="71" t="e">
        <f>#REF!</f>
        <v>#REF!</v>
      </c>
      <c r="L31" s="71" t="e">
        <f>#REF!</f>
        <v>#REF!</v>
      </c>
      <c r="M31" s="71" t="e">
        <f>#REF!</f>
        <v>#REF!</v>
      </c>
      <c r="N31" s="71" t="e">
        <f>#REF!</f>
        <v>#REF!</v>
      </c>
      <c r="O31" s="51" t="e">
        <f>#REF!</f>
        <v>#REF!</v>
      </c>
      <c r="P31" s="103" t="e">
        <f>#REF!</f>
        <v>#REF!</v>
      </c>
    </row>
    <row r="32" spans="1:20">
      <c r="A32" s="31">
        <f>'[1]A. Reporting Completeness Rate'!A36</f>
        <v>0</v>
      </c>
      <c r="B32" s="32">
        <f>'ក. អត្រានៃការទទួលបានរបាយការណ៍'!O11</f>
        <v>1</v>
      </c>
      <c r="C32" s="71" t="e">
        <f>#REF!</f>
        <v>#REF!</v>
      </c>
      <c r="D32" s="71" t="e">
        <f>#REF!</f>
        <v>#REF!</v>
      </c>
      <c r="E32" s="71" t="e">
        <f>#REF!</f>
        <v>#REF!</v>
      </c>
      <c r="F32" s="71" t="e">
        <f>#REF!</f>
        <v>#REF!</v>
      </c>
      <c r="G32" s="71" t="e">
        <f>#REF!</f>
        <v>#REF!</v>
      </c>
      <c r="H32" s="71" t="e">
        <f>#REF!</f>
        <v>#REF!</v>
      </c>
      <c r="I32" s="71" t="e">
        <f>#REF!</f>
        <v>#REF!</v>
      </c>
      <c r="J32" s="71" t="e">
        <f>#REF!</f>
        <v>#REF!</v>
      </c>
      <c r="K32" s="71" t="e">
        <f>#REF!</f>
        <v>#REF!</v>
      </c>
      <c r="L32" s="71" t="e">
        <f>#REF!</f>
        <v>#REF!</v>
      </c>
      <c r="M32" s="71" t="e">
        <f>#REF!</f>
        <v>#REF!</v>
      </c>
      <c r="N32" s="71" t="e">
        <f>#REF!</f>
        <v>#REF!</v>
      </c>
      <c r="O32" s="51" t="e">
        <f>#REF!</f>
        <v>#REF!</v>
      </c>
      <c r="P32" s="103" t="e">
        <f>#REF!</f>
        <v>#REF!</v>
      </c>
    </row>
    <row r="33" spans="1:20">
      <c r="A33" s="31">
        <f>'[1]A. Reporting Completeness Rate'!A37</f>
        <v>0</v>
      </c>
      <c r="B33" s="32">
        <f>'ក. អត្រានៃការទទួលបានរបាយការណ៍'!O12</f>
        <v>1</v>
      </c>
      <c r="C33" s="71" t="e">
        <f>#REF!</f>
        <v>#REF!</v>
      </c>
      <c r="D33" s="71" t="e">
        <f>#REF!</f>
        <v>#REF!</v>
      </c>
      <c r="E33" s="71" t="e">
        <f>#REF!</f>
        <v>#REF!</v>
      </c>
      <c r="F33" s="71" t="e">
        <f>#REF!</f>
        <v>#REF!</v>
      </c>
      <c r="G33" s="71" t="e">
        <f>#REF!</f>
        <v>#REF!</v>
      </c>
      <c r="H33" s="71" t="e">
        <f>#REF!</f>
        <v>#REF!</v>
      </c>
      <c r="I33" s="71" t="e">
        <f>#REF!</f>
        <v>#REF!</v>
      </c>
      <c r="J33" s="71" t="e">
        <f>#REF!</f>
        <v>#REF!</v>
      </c>
      <c r="K33" s="71" t="e">
        <f>#REF!</f>
        <v>#REF!</v>
      </c>
      <c r="L33" s="71" t="e">
        <f>#REF!</f>
        <v>#REF!</v>
      </c>
      <c r="M33" s="71" t="e">
        <f>#REF!</f>
        <v>#REF!</v>
      </c>
      <c r="N33" s="71" t="e">
        <f>#REF!</f>
        <v>#REF!</v>
      </c>
      <c r="O33" s="51" t="e">
        <f>#REF!</f>
        <v>#REF!</v>
      </c>
      <c r="P33" s="103" t="e">
        <f>#REF!</f>
        <v>#REF!</v>
      </c>
    </row>
    <row r="34" spans="1:20">
      <c r="A34" s="31">
        <f>'[1]A. Reporting Completeness Rate'!A38</f>
        <v>0</v>
      </c>
      <c r="B34" s="32">
        <f>'ក. អត្រានៃការទទួលបានរបាយការណ៍'!O13</f>
        <v>12</v>
      </c>
      <c r="C34" s="71" t="e">
        <f>#REF!</f>
        <v>#REF!</v>
      </c>
      <c r="D34" s="71" t="e">
        <f>#REF!</f>
        <v>#REF!</v>
      </c>
      <c r="E34" s="71" t="e">
        <f>#REF!</f>
        <v>#REF!</v>
      </c>
      <c r="F34" s="71" t="e">
        <f>#REF!</f>
        <v>#REF!</v>
      </c>
      <c r="G34" s="71" t="e">
        <f>#REF!</f>
        <v>#REF!</v>
      </c>
      <c r="H34" s="71" t="e">
        <f>#REF!</f>
        <v>#REF!</v>
      </c>
      <c r="I34" s="71" t="e">
        <f>#REF!</f>
        <v>#REF!</v>
      </c>
      <c r="J34" s="71" t="e">
        <f>#REF!</f>
        <v>#REF!</v>
      </c>
      <c r="K34" s="71" t="e">
        <f>#REF!</f>
        <v>#REF!</v>
      </c>
      <c r="L34" s="71" t="e">
        <f>#REF!</f>
        <v>#REF!</v>
      </c>
      <c r="M34" s="71" t="e">
        <f>#REF!</f>
        <v>#REF!</v>
      </c>
      <c r="N34" s="71" t="e">
        <f>#REF!</f>
        <v>#REF!</v>
      </c>
      <c r="O34" s="51" t="e">
        <f>#REF!</f>
        <v>#REF!</v>
      </c>
      <c r="P34" s="103" t="e">
        <f>#REF!</f>
        <v>#REF!</v>
      </c>
    </row>
    <row r="35" spans="1:20">
      <c r="A35" s="31">
        <f>'[1]A. Reporting Completeness Rate'!A39</f>
        <v>0</v>
      </c>
      <c r="B35" s="32">
        <f>'ក. អត្រានៃការទទួលបានរបាយការណ៍'!O14</f>
        <v>1</v>
      </c>
      <c r="C35" s="71" t="e">
        <f>#REF!</f>
        <v>#REF!</v>
      </c>
      <c r="D35" s="71" t="e">
        <f>#REF!</f>
        <v>#REF!</v>
      </c>
      <c r="E35" s="71" t="e">
        <f>#REF!</f>
        <v>#REF!</v>
      </c>
      <c r="F35" s="71" t="e">
        <f>#REF!</f>
        <v>#REF!</v>
      </c>
      <c r="G35" s="71" t="e">
        <f>#REF!</f>
        <v>#REF!</v>
      </c>
      <c r="H35" s="71" t="e">
        <f>#REF!</f>
        <v>#REF!</v>
      </c>
      <c r="I35" s="71" t="e">
        <f>#REF!</f>
        <v>#REF!</v>
      </c>
      <c r="J35" s="71" t="e">
        <f>#REF!</f>
        <v>#REF!</v>
      </c>
      <c r="K35" s="71" t="e">
        <f>#REF!</f>
        <v>#REF!</v>
      </c>
      <c r="L35" s="71" t="e">
        <f>#REF!</f>
        <v>#REF!</v>
      </c>
      <c r="M35" s="71" t="e">
        <f>#REF!</f>
        <v>#REF!</v>
      </c>
      <c r="N35" s="71" t="e">
        <f>#REF!</f>
        <v>#REF!</v>
      </c>
      <c r="O35" s="51" t="e">
        <f>#REF!</f>
        <v>#REF!</v>
      </c>
      <c r="P35" s="103" t="e">
        <f>#REF!</f>
        <v>#REF!</v>
      </c>
    </row>
    <row r="36" spans="1:20">
      <c r="A36" s="26" t="s">
        <v>43</v>
      </c>
      <c r="B36" s="33">
        <f t="shared" ref="B36:O36" si="1">SUM(B28:B35)</f>
        <v>33</v>
      </c>
      <c r="C36" s="34" t="e">
        <f t="shared" si="1"/>
        <v>#REF!</v>
      </c>
      <c r="D36" s="34" t="e">
        <f t="shared" si="1"/>
        <v>#REF!</v>
      </c>
      <c r="E36" s="34" t="e">
        <f t="shared" si="1"/>
        <v>#REF!</v>
      </c>
      <c r="F36" s="34" t="e">
        <f t="shared" si="1"/>
        <v>#REF!</v>
      </c>
      <c r="G36" s="34" t="e">
        <f t="shared" si="1"/>
        <v>#REF!</v>
      </c>
      <c r="H36" s="33" t="e">
        <f t="shared" si="1"/>
        <v>#REF!</v>
      </c>
      <c r="I36" s="34" t="e">
        <f t="shared" si="1"/>
        <v>#REF!</v>
      </c>
      <c r="J36" s="34" t="e">
        <f t="shared" si="1"/>
        <v>#REF!</v>
      </c>
      <c r="K36" s="34" t="e">
        <f t="shared" si="1"/>
        <v>#REF!</v>
      </c>
      <c r="L36" s="34" t="e">
        <f t="shared" si="1"/>
        <v>#REF!</v>
      </c>
      <c r="M36" s="33" t="e">
        <f t="shared" si="1"/>
        <v>#REF!</v>
      </c>
      <c r="N36" s="33" t="e">
        <f t="shared" si="1"/>
        <v>#REF!</v>
      </c>
      <c r="O36" s="34" t="e">
        <f t="shared" si="1"/>
        <v>#REF!</v>
      </c>
      <c r="P36" s="34" t="e">
        <f>#REF!</f>
        <v>#REF!</v>
      </c>
    </row>
    <row r="37" spans="1:20">
      <c r="A37" s="211" t="s">
        <v>44</v>
      </c>
      <c r="B37" s="211"/>
      <c r="C37" s="211"/>
      <c r="D37" s="211"/>
      <c r="E37" s="211"/>
      <c r="F37" s="211"/>
      <c r="G37" s="211"/>
      <c r="H37" s="211"/>
      <c r="I37" s="211"/>
      <c r="J37" s="211"/>
      <c r="K37" s="211"/>
      <c r="L37" s="211"/>
      <c r="M37" s="211"/>
      <c r="N37" s="211"/>
      <c r="O37" s="211" t="s">
        <v>45</v>
      </c>
      <c r="P37" s="211"/>
      <c r="S37" s="45" t="s">
        <v>77</v>
      </c>
      <c r="T37" s="45" t="s">
        <v>64</v>
      </c>
    </row>
    <row r="38" spans="1:20" ht="15" customHeight="1">
      <c r="A38" s="211"/>
      <c r="B38" s="211"/>
      <c r="C38" s="211"/>
      <c r="D38" s="211"/>
      <c r="E38" s="211"/>
      <c r="F38" s="211"/>
      <c r="G38" s="211"/>
      <c r="H38" s="211"/>
      <c r="I38" s="211"/>
      <c r="J38" s="211"/>
      <c r="K38" s="211"/>
      <c r="L38" s="211"/>
      <c r="M38" s="211"/>
      <c r="N38" s="211"/>
      <c r="O38" s="50" t="s">
        <v>46</v>
      </c>
      <c r="P38" s="50" t="s">
        <v>47</v>
      </c>
      <c r="S38" s="45" t="s">
        <v>115</v>
      </c>
      <c r="T38" s="46">
        <f>(P15)</f>
        <v>34.375</v>
      </c>
    </row>
    <row r="39" spans="1:20" ht="15" customHeight="1">
      <c r="A39" s="242" t="e">
        <f>(#REF!)</f>
        <v>#REF!</v>
      </c>
      <c r="B39" s="242"/>
      <c r="C39" s="242"/>
      <c r="D39" s="242"/>
      <c r="E39" s="242"/>
      <c r="F39" s="242"/>
      <c r="G39" s="242"/>
      <c r="H39" s="242"/>
      <c r="I39" s="242"/>
      <c r="J39" s="242"/>
      <c r="K39" s="242"/>
      <c r="L39" s="242"/>
      <c r="M39" s="242"/>
      <c r="N39" s="242"/>
      <c r="O39" s="25">
        <f>COUNTIFS(P28:P35,"&lt;=75")</f>
        <v>0</v>
      </c>
      <c r="P39" s="27" t="e">
        <f>O39/O43*100</f>
        <v>#DIV/0!</v>
      </c>
      <c r="S39" s="45" t="s">
        <v>116</v>
      </c>
      <c r="T39" s="46" t="e">
        <f>(P36)</f>
        <v>#REF!</v>
      </c>
    </row>
    <row r="40" spans="1:20" ht="15" customHeight="1">
      <c r="A40" s="243" t="e">
        <f>(#REF!)</f>
        <v>#REF!</v>
      </c>
      <c r="B40" s="225"/>
      <c r="C40" s="225"/>
      <c r="D40" s="225"/>
      <c r="E40" s="225"/>
      <c r="F40" s="225"/>
      <c r="G40" s="225"/>
      <c r="H40" s="225"/>
      <c r="I40" s="225"/>
      <c r="J40" s="225"/>
      <c r="K40" s="225"/>
      <c r="L40" s="225"/>
      <c r="M40" s="225"/>
      <c r="N40" s="226"/>
      <c r="O40" s="80">
        <f>COUNTIFS(P28:P35,"&gt;75",P28:P35,"&lt;100")</f>
        <v>0</v>
      </c>
      <c r="P40" s="27" t="e">
        <f>O40/O43*100</f>
        <v>#DIV/0!</v>
      </c>
    </row>
    <row r="41" spans="1:20" ht="15" customHeight="1">
      <c r="A41" s="244" t="e">
        <f>(#REF!)</f>
        <v>#REF!</v>
      </c>
      <c r="B41" s="245"/>
      <c r="C41" s="245"/>
      <c r="D41" s="245"/>
      <c r="E41" s="245"/>
      <c r="F41" s="245"/>
      <c r="G41" s="245"/>
      <c r="H41" s="245"/>
      <c r="I41" s="245"/>
      <c r="J41" s="245"/>
      <c r="K41" s="245"/>
      <c r="L41" s="245"/>
      <c r="M41" s="245"/>
      <c r="N41" s="246"/>
      <c r="O41" s="25">
        <f>COUNTIFS(P28:P35,"=100")</f>
        <v>0</v>
      </c>
      <c r="P41" s="28" t="e">
        <f>O41/O43*100</f>
        <v>#DIV/0!</v>
      </c>
    </row>
    <row r="42" spans="1:20" ht="15" customHeight="1">
      <c r="A42" s="202" t="e">
        <f>(#REF!)</f>
        <v>#REF!</v>
      </c>
      <c r="B42" s="203"/>
      <c r="C42" s="203"/>
      <c r="D42" s="203"/>
      <c r="E42" s="203"/>
      <c r="F42" s="203"/>
      <c r="G42" s="203"/>
      <c r="H42" s="203"/>
      <c r="I42" s="203"/>
      <c r="J42" s="203"/>
      <c r="K42" s="203"/>
      <c r="L42" s="203"/>
      <c r="M42" s="203"/>
      <c r="N42" s="204"/>
      <c r="O42" s="74">
        <f>COUNTIF(P28:P35,"&gt;100")</f>
        <v>0</v>
      </c>
      <c r="P42" s="74" t="e">
        <f>O42/O43*100</f>
        <v>#DIV/0!</v>
      </c>
    </row>
    <row r="43" spans="1:20">
      <c r="A43" s="210" t="s">
        <v>48</v>
      </c>
      <c r="B43" s="210"/>
      <c r="C43" s="210"/>
      <c r="D43" s="210"/>
      <c r="E43" s="210"/>
      <c r="F43" s="210"/>
      <c r="G43" s="210"/>
      <c r="H43" s="210"/>
      <c r="I43" s="210"/>
      <c r="J43" s="210"/>
      <c r="K43" s="210"/>
      <c r="L43" s="210"/>
      <c r="M43" s="210"/>
      <c r="N43" s="210"/>
      <c r="O43" s="81">
        <f>SUM(O39:O42)</f>
        <v>0</v>
      </c>
      <c r="P43" s="78"/>
    </row>
    <row r="44" spans="1:20">
      <c r="A44" s="205" t="str">
        <f>(គ.ភាពពេញលេញនៃរបាយការណ៍!A2)</f>
        <v>ចំនួនរបេងសួត</v>
      </c>
      <c r="B44" s="205"/>
      <c r="C44" s="205"/>
      <c r="D44" s="205"/>
      <c r="E44" s="205"/>
      <c r="F44" s="205"/>
      <c r="G44" s="205"/>
      <c r="H44" s="205"/>
      <c r="I44" s="205"/>
      <c r="J44" s="205"/>
      <c r="K44" s="205"/>
      <c r="L44" s="205"/>
      <c r="M44" s="205"/>
      <c r="N44" s="205"/>
      <c r="O44" s="205"/>
      <c r="P44" s="206"/>
    </row>
    <row r="45" spans="1:20">
      <c r="A45" s="205" t="s">
        <v>102</v>
      </c>
      <c r="B45" s="205"/>
      <c r="C45" s="205"/>
      <c r="D45" s="205"/>
      <c r="E45" s="205"/>
      <c r="F45" s="205"/>
      <c r="G45" s="205"/>
      <c r="H45" s="205"/>
      <c r="I45" s="205"/>
      <c r="J45" s="205"/>
      <c r="K45" s="205"/>
      <c r="L45" s="205"/>
      <c r="M45" s="205"/>
      <c r="N45" s="205"/>
      <c r="O45" s="205"/>
      <c r="P45" s="206"/>
      <c r="S45" s="47"/>
      <c r="T45" s="47"/>
    </row>
    <row r="46" spans="1:20">
      <c r="A46" s="256" t="s">
        <v>91</v>
      </c>
      <c r="B46" s="256" t="s">
        <v>87</v>
      </c>
      <c r="C46" s="256"/>
      <c r="D46" s="256"/>
      <c r="E46" s="256"/>
      <c r="F46" s="256"/>
      <c r="G46" s="256"/>
      <c r="H46" s="256"/>
      <c r="I46" s="256"/>
      <c r="J46" s="256"/>
      <c r="K46" s="256"/>
      <c r="L46" s="256"/>
      <c r="M46" s="256"/>
      <c r="N46" s="257" t="s">
        <v>69</v>
      </c>
      <c r="O46" s="257" t="s">
        <v>70</v>
      </c>
      <c r="P46" s="258" t="s">
        <v>68</v>
      </c>
      <c r="S46" s="48"/>
      <c r="T46" s="49"/>
    </row>
    <row r="47" spans="1:20">
      <c r="A47" s="256"/>
      <c r="B47" s="256"/>
      <c r="C47" s="256"/>
      <c r="D47" s="256"/>
      <c r="E47" s="256"/>
      <c r="F47" s="256"/>
      <c r="G47" s="256"/>
      <c r="H47" s="256"/>
      <c r="I47" s="256"/>
      <c r="J47" s="256"/>
      <c r="K47" s="256"/>
      <c r="L47" s="256"/>
      <c r="M47" s="256"/>
      <c r="N47" s="257"/>
      <c r="O47" s="257"/>
      <c r="P47" s="258"/>
      <c r="S47" s="48"/>
      <c r="T47" s="49"/>
    </row>
    <row r="48" spans="1:20" ht="29.15" customHeight="1" thickBot="1">
      <c r="A48" s="256"/>
      <c r="B48" s="83" t="s">
        <v>3</v>
      </c>
      <c r="C48" s="83" t="s">
        <v>4</v>
      </c>
      <c r="D48" s="83" t="s">
        <v>5</v>
      </c>
      <c r="E48" s="83" t="s">
        <v>6</v>
      </c>
      <c r="F48" s="83" t="s">
        <v>7</v>
      </c>
      <c r="G48" s="83" t="s">
        <v>8</v>
      </c>
      <c r="H48" s="83" t="s">
        <v>9</v>
      </c>
      <c r="I48" s="83" t="s">
        <v>10</v>
      </c>
      <c r="J48" s="83" t="s">
        <v>11</v>
      </c>
      <c r="K48" s="83" t="s">
        <v>12</v>
      </c>
      <c r="L48" s="83" t="s">
        <v>13</v>
      </c>
      <c r="M48" s="83" t="s">
        <v>14</v>
      </c>
      <c r="N48" s="257"/>
      <c r="O48" s="257"/>
      <c r="P48" s="258"/>
      <c r="S48" s="48"/>
      <c r="T48" s="49"/>
    </row>
    <row r="49" spans="1:23">
      <c r="A49" s="100" t="s">
        <v>15</v>
      </c>
      <c r="B49" s="100" t="s">
        <v>16</v>
      </c>
      <c r="C49" s="100" t="s">
        <v>17</v>
      </c>
      <c r="D49" s="100" t="s">
        <v>18</v>
      </c>
      <c r="E49" s="100" t="s">
        <v>19</v>
      </c>
      <c r="F49" s="100" t="s">
        <v>20</v>
      </c>
      <c r="G49" s="100" t="s">
        <v>21</v>
      </c>
      <c r="H49" s="100" t="s">
        <v>22</v>
      </c>
      <c r="I49" s="100" t="s">
        <v>23</v>
      </c>
      <c r="J49" s="100" t="s">
        <v>24</v>
      </c>
      <c r="K49" s="100" t="s">
        <v>25</v>
      </c>
      <c r="L49" s="100" t="s">
        <v>26</v>
      </c>
      <c r="M49" s="100" t="s">
        <v>27</v>
      </c>
      <c r="N49" s="100" t="s">
        <v>28</v>
      </c>
      <c r="O49" s="100">
        <v>0</v>
      </c>
      <c r="P49" s="106" t="s">
        <v>31</v>
      </c>
      <c r="S49" s="48"/>
      <c r="T49" s="49"/>
      <c r="W49" s="29" t="s">
        <v>65</v>
      </c>
    </row>
    <row r="50" spans="1:23">
      <c r="A50" s="80" t="str">
        <f>'ក. អត្រានៃការទទួលបានរបាយការណ៍'!A7</f>
        <v>វាលអង្គពពេល</v>
      </c>
      <c r="B50" s="71">
        <f>គ.ភាពពេញលេញនៃរបាយការណ៍!B8</f>
        <v>1</v>
      </c>
      <c r="C50" s="71">
        <f>គ.ភាពពេញលេញនៃរបាយការណ៍!C8</f>
        <v>0</v>
      </c>
      <c r="D50" s="71">
        <f>គ.ភាពពេញលេញនៃរបាយការណ៍!D8</f>
        <v>0</v>
      </c>
      <c r="E50" s="71">
        <f>គ.ភាពពេញលេញនៃរបាយការណ៍!E8</f>
        <v>0</v>
      </c>
      <c r="F50" s="71">
        <f>គ.ភាពពេញលេញនៃរបាយការណ៍!F8</f>
        <v>0</v>
      </c>
      <c r="G50" s="71">
        <f>គ.ភាពពេញលេញនៃរបាយការណ៍!G8</f>
        <v>0</v>
      </c>
      <c r="H50" s="71">
        <f>គ.ភាពពេញលេញនៃរបាយការណ៍!H8</f>
        <v>0</v>
      </c>
      <c r="I50" s="71">
        <f>គ.ភាពពេញលេញនៃរបាយការណ៍!I8</f>
        <v>0</v>
      </c>
      <c r="J50" s="71">
        <f>គ.ភាពពេញលេញនៃរបាយការណ៍!J8</f>
        <v>0</v>
      </c>
      <c r="K50" s="71">
        <f>គ.ភាពពេញលេញនៃរបាយការណ៍!K8</f>
        <v>0</v>
      </c>
      <c r="L50" s="71">
        <f>គ.ភាពពេញលេញនៃរបាយការណ៍!L8</f>
        <v>0</v>
      </c>
      <c r="M50" s="71">
        <f>គ.ភាពពេញលេញនៃរបាយការណ៍!M8</f>
        <v>0</v>
      </c>
      <c r="N50" s="92">
        <f>គ.ភាពពេញលេញនៃរបាយការណ៍!N8</f>
        <v>12</v>
      </c>
      <c r="O50" s="92">
        <f>គ.ភាពពេញលេញនៃរបាយការណ៍!O8</f>
        <v>1</v>
      </c>
      <c r="P50" s="103">
        <f>O50/N50*100</f>
        <v>8.3333333333333321</v>
      </c>
      <c r="W50" s="16">
        <v>1</v>
      </c>
    </row>
    <row r="51" spans="1:23">
      <c r="A51" s="80" t="str">
        <f>'ក. អត្រានៃការទទួលបានរបាយការណ៍'!A8</f>
        <v>ពោធិ៍មាស</v>
      </c>
      <c r="B51" s="71">
        <f>គ.ភាពពេញលេញនៃរបាយការណ៍!B9</f>
        <v>1</v>
      </c>
      <c r="C51" s="71">
        <f>គ.ភាពពេញលេញនៃរបាយការណ៍!C9</f>
        <v>1</v>
      </c>
      <c r="D51" s="71">
        <f>គ.ភាពពេញលេញនៃរបាយការណ៍!D9</f>
        <v>1</v>
      </c>
      <c r="E51" s="71">
        <f>គ.ភាពពេញលេញនៃរបាយការណ៍!E9</f>
        <v>1</v>
      </c>
      <c r="F51" s="71">
        <f>គ.ភាពពេញលេញនៃរបាយការណ៍!F9</f>
        <v>1</v>
      </c>
      <c r="G51" s="71">
        <f>គ.ភាពពេញលេញនៃរបាយការណ៍!G9</f>
        <v>1</v>
      </c>
      <c r="H51" s="71">
        <f>គ.ភាពពេញលេញនៃរបាយការណ៍!H9</f>
        <v>1</v>
      </c>
      <c r="I51" s="71">
        <f>គ.ភាពពេញលេញនៃរបាយការណ៍!I9</f>
        <v>1</v>
      </c>
      <c r="J51" s="71">
        <f>គ.ភាពពេញលេញនៃរបាយការណ៍!J9</f>
        <v>1</v>
      </c>
      <c r="K51" s="71">
        <f>គ.ភាពពេញលេញនៃរបាយការណ៍!K9</f>
        <v>1</v>
      </c>
      <c r="L51" s="71">
        <f>គ.ភាពពេញលេញនៃរបាយការណ៍!L9</f>
        <v>1</v>
      </c>
      <c r="M51" s="71">
        <f>គ.ភាពពេញលេញនៃរបាយការណ៍!M9</f>
        <v>1</v>
      </c>
      <c r="N51" s="92">
        <f>គ.ភាពពេញលេញនៃរបាយការណ៍!N9</f>
        <v>12</v>
      </c>
      <c r="O51" s="92">
        <f>គ.ភាពពេញលេញនៃរបាយការណ៍!O9</f>
        <v>12</v>
      </c>
      <c r="P51" s="103">
        <f t="shared" ref="P51:P57" si="2">O51/N51*100</f>
        <v>100</v>
      </c>
      <c r="S51" s="114" t="s">
        <v>75</v>
      </c>
      <c r="T51" s="119" t="s">
        <v>78</v>
      </c>
      <c r="W51" s="17" t="s">
        <v>66</v>
      </c>
    </row>
    <row r="52" spans="1:23" ht="15" thickBot="1">
      <c r="A52" s="80" t="str">
        <f>'ក. អត្រានៃការទទួលបានរបាយការណ៍'!A9</f>
        <v>និទាន</v>
      </c>
      <c r="B52" s="71">
        <v>0</v>
      </c>
      <c r="C52" s="71">
        <f>គ.ភាពពេញលេញនៃរបាយការណ៍!C10</f>
        <v>1</v>
      </c>
      <c r="D52" s="71">
        <f>គ.ភាពពេញលេញនៃរបាយការណ៍!D10</f>
        <v>0</v>
      </c>
      <c r="E52" s="71">
        <f>គ.ភាពពេញលេញនៃរបាយការណ៍!E10</f>
        <v>0</v>
      </c>
      <c r="F52" s="71">
        <f>គ.ភាពពេញលេញនៃរបាយការណ៍!F10</f>
        <v>0</v>
      </c>
      <c r="G52" s="71">
        <f>គ.ភាពពេញលេញនៃរបាយការណ៍!G10</f>
        <v>0</v>
      </c>
      <c r="H52" s="71">
        <f>គ.ភាពពេញលេញនៃរបាយការណ៍!H10</f>
        <v>0</v>
      </c>
      <c r="I52" s="71">
        <f>គ.ភាពពេញលេញនៃរបាយការណ៍!I10</f>
        <v>1</v>
      </c>
      <c r="J52" s="71">
        <f>គ.ភាពពេញលេញនៃរបាយការណ៍!J10</f>
        <v>0</v>
      </c>
      <c r="K52" s="71">
        <f>គ.ភាពពេញលេញនៃរបាយការណ៍!K10</f>
        <v>1</v>
      </c>
      <c r="L52" s="71">
        <f>គ.ភាពពេញលេញនៃរបាយការណ៍!L10</f>
        <v>0</v>
      </c>
      <c r="M52" s="71">
        <f>គ.ភាពពេញលេញនៃរបាយការណ៍!M10</f>
        <v>0</v>
      </c>
      <c r="N52" s="92">
        <f>គ.ភាពពេញលេញនៃរបាយការណ៍!N10</f>
        <v>12</v>
      </c>
      <c r="O52" s="92">
        <f>គ.ភាពពេញលេញនៃរបាយការណ៍!O10</f>
        <v>3</v>
      </c>
      <c r="P52" s="103">
        <f t="shared" si="2"/>
        <v>25</v>
      </c>
      <c r="S52" s="115" t="s">
        <v>117</v>
      </c>
      <c r="T52" s="120">
        <f>(P61)</f>
        <v>7</v>
      </c>
      <c r="W52" s="18" t="s">
        <v>67</v>
      </c>
    </row>
    <row r="53" spans="1:23">
      <c r="A53" s="80" t="str">
        <f>'ក. អត្រានៃការទទួលបានរបាយការណ៍'!A10</f>
        <v>ស្វាយចចប</v>
      </c>
      <c r="B53" s="71">
        <f>គ.ភាពពេញលេញនៃរបាយការណ៍!B11</f>
        <v>0</v>
      </c>
      <c r="C53" s="71">
        <f>គ.ភាពពេញលេញនៃរបាយការណ៍!C11</f>
        <v>0</v>
      </c>
      <c r="D53" s="71">
        <f>គ.ភាពពេញលេញនៃរបាយការណ៍!D11</f>
        <v>1</v>
      </c>
      <c r="E53" s="71">
        <f>គ.ភាពពេញលេញនៃរបាយការណ៍!E11</f>
        <v>0</v>
      </c>
      <c r="F53" s="71">
        <f>គ.ភាពពេញលេញនៃរបាយការណ៍!F11</f>
        <v>0</v>
      </c>
      <c r="G53" s="71">
        <f>គ.ភាពពេញលេញនៃរបាយការណ៍!G11</f>
        <v>0</v>
      </c>
      <c r="H53" s="71">
        <f>គ.ភាពពេញលេញនៃរបាយការណ៍!H11</f>
        <v>0</v>
      </c>
      <c r="I53" s="71">
        <f>គ.ភាពពេញលេញនៃរបាយការណ៍!I11</f>
        <v>1</v>
      </c>
      <c r="J53" s="71">
        <f>គ.ភាពពេញលេញនៃរបាយការណ៍!J11</f>
        <v>0</v>
      </c>
      <c r="K53" s="71">
        <f>គ.ភាពពេញលេញនៃរបាយការណ៍!K11</f>
        <v>0</v>
      </c>
      <c r="L53" s="71">
        <f>គ.ភាពពេញលេញនៃរបាយការណ៍!L11</f>
        <v>0</v>
      </c>
      <c r="M53" s="71">
        <f>គ.ភាពពេញលេញនៃរបាយការណ៍!M11</f>
        <v>0</v>
      </c>
      <c r="N53" s="92">
        <f>គ.ភាពពេញលេញនៃរបាយការណ៍!N11</f>
        <v>12</v>
      </c>
      <c r="O53" s="92">
        <f>គ.ភាពពេញលេញនៃរបាយការណ៍!O11</f>
        <v>2</v>
      </c>
      <c r="P53" s="103">
        <f t="shared" si="2"/>
        <v>16.666666666666664</v>
      </c>
      <c r="S53" s="117" t="s">
        <v>118</v>
      </c>
      <c r="T53" s="120">
        <f>(P63)</f>
        <v>0</v>
      </c>
    </row>
    <row r="54" spans="1:23">
      <c r="A54" s="80" t="str">
        <f>'ក. អត្រានៃការទទួលបានរបាយការណ៍'!A11</f>
        <v>កក់ព្រះខែ</v>
      </c>
      <c r="B54" s="71">
        <f>គ.ភាពពេញលេញនៃរបាយការណ៍!B12</f>
        <v>0</v>
      </c>
      <c r="C54" s="71">
        <f>គ.ភាពពេញលេញនៃរបាយការណ៍!C12</f>
        <v>0</v>
      </c>
      <c r="D54" s="71">
        <f>គ.ភាពពេញលេញនៃរបាយការណ៍!D12</f>
        <v>0</v>
      </c>
      <c r="E54" s="71">
        <f>គ.ភាពពេញលេញនៃរបាយការណ៍!E12</f>
        <v>1</v>
      </c>
      <c r="F54" s="71">
        <f>គ.ភាពពេញលេញនៃរបាយការណ៍!F12</f>
        <v>0</v>
      </c>
      <c r="G54" s="71">
        <f>គ.ភាពពេញលេញនៃរបាយការណ៍!G12</f>
        <v>0</v>
      </c>
      <c r="H54" s="71">
        <f>គ.ភាពពេញលេញនៃរបាយការណ៍!H12</f>
        <v>0</v>
      </c>
      <c r="I54" s="71">
        <f>គ.ភាពពេញលេញនៃរបាយការណ៍!I12</f>
        <v>0</v>
      </c>
      <c r="J54" s="71">
        <f>គ.ភាពពេញលេញនៃរបាយការណ៍!J12</f>
        <v>0</v>
      </c>
      <c r="K54" s="71">
        <f>គ.ភាពពេញលេញនៃរបាយការណ៍!K12</f>
        <v>0</v>
      </c>
      <c r="L54" s="71">
        <f>គ.ភាពពេញលេញនៃរបាយការណ៍!L12</f>
        <v>0</v>
      </c>
      <c r="M54" s="71">
        <f>គ.ភាពពេញលេញនៃរបាយការណ៍!M12</f>
        <v>0</v>
      </c>
      <c r="N54" s="92">
        <f>គ.ភាពពេញលេញនៃរបាយការណ៍!N12</f>
        <v>12</v>
      </c>
      <c r="O54" s="92">
        <f>គ.ភាពពេញលេញនៃរបាយការណ៍!O12</f>
        <v>1</v>
      </c>
      <c r="P54" s="103">
        <f t="shared" si="2"/>
        <v>8.3333333333333321</v>
      </c>
      <c r="S54" s="116" t="s">
        <v>119</v>
      </c>
      <c r="T54" s="120">
        <f>(P62)</f>
        <v>1</v>
      </c>
    </row>
    <row r="55" spans="1:23">
      <c r="A55" s="80" t="str">
        <f>'ក. អត្រានៃការទទួលបានរបាយការណ៍'!A12</f>
        <v>ពោធិ៍ចំរើន</v>
      </c>
      <c r="B55" s="71">
        <f>គ.ភាពពេញលេញនៃរបាយការណ៍!B13</f>
        <v>0</v>
      </c>
      <c r="C55" s="71">
        <f>គ.ភាពពេញលេញនៃរបាយការណ៍!C13</f>
        <v>0</v>
      </c>
      <c r="D55" s="71">
        <f>គ.ភាពពេញលេញនៃរបាយការណ៍!D13</f>
        <v>0</v>
      </c>
      <c r="E55" s="71">
        <f>គ.ភាពពេញលេញនៃរបាយការណ៍!E13</f>
        <v>0</v>
      </c>
      <c r="F55" s="71">
        <f>គ.ភាពពេញលេញនៃរបាយការណ៍!F13</f>
        <v>1</v>
      </c>
      <c r="G55" s="71">
        <f>គ.ភាពពេញលេញនៃរបាយការណ៍!G13</f>
        <v>0</v>
      </c>
      <c r="H55" s="71">
        <f>គ.ភាពពេញលេញនៃរបាយការណ៍!H13</f>
        <v>0</v>
      </c>
      <c r="I55" s="71">
        <f>គ.ភាពពេញលេញនៃរបាយការណ៍!I13</f>
        <v>0</v>
      </c>
      <c r="J55" s="71">
        <f>គ.ភាពពេញលេញនៃរបាយការណ៍!J13</f>
        <v>0</v>
      </c>
      <c r="K55" s="71">
        <f>គ.ភាពពេញលេញនៃរបាយការណ៍!K13</f>
        <v>0</v>
      </c>
      <c r="L55" s="71">
        <f>គ.ភាពពេញលេញនៃរបាយការណ៍!L13</f>
        <v>0</v>
      </c>
      <c r="M55" s="71">
        <f>គ.ភាពពេញលេញនៃរបាយការណ៍!M13</f>
        <v>0</v>
      </c>
      <c r="N55" s="92">
        <f>គ.ភាពពេញលេញនៃរបាយការណ៍!N13</f>
        <v>12</v>
      </c>
      <c r="O55" s="92">
        <f>គ.ភាពពេញលេញនៃរបាយការណ៍!O13</f>
        <v>1</v>
      </c>
      <c r="P55" s="103">
        <f t="shared" si="2"/>
        <v>8.3333333333333321</v>
      </c>
      <c r="S55" s="118" t="s">
        <v>110</v>
      </c>
      <c r="T55" s="120">
        <f>(P64)</f>
        <v>0</v>
      </c>
    </row>
    <row r="56" spans="1:23">
      <c r="A56" s="80" t="str">
        <f>'ក. អត្រានៃការទទួលបានរបាយការណ៍'!A13</f>
        <v>ព្រៃញាតិ</v>
      </c>
      <c r="B56" s="71">
        <f>គ.ភាពពេញលេញនៃរបាយការណ៍!B14</f>
        <v>0</v>
      </c>
      <c r="C56" s="71">
        <f>គ.ភាពពេញលេញនៃរបាយការណ៍!C14</f>
        <v>0</v>
      </c>
      <c r="D56" s="71">
        <f>គ.ភាពពេញលេញនៃរបាយការណ៍!D14</f>
        <v>0</v>
      </c>
      <c r="E56" s="71">
        <f>គ.ភាពពេញលេញនៃរបាយការណ៍!E14</f>
        <v>0</v>
      </c>
      <c r="F56" s="71">
        <f>គ.ភាពពេញលេញនៃរបាយការណ៍!F14</f>
        <v>0</v>
      </c>
      <c r="G56" s="71">
        <f>គ.ភាពពេញលេញនៃរបាយការណ៍!G14</f>
        <v>1</v>
      </c>
      <c r="H56" s="71">
        <f>គ.ភាពពេញលេញនៃរបាយការណ៍!H14</f>
        <v>0</v>
      </c>
      <c r="I56" s="71">
        <f>គ.ភាពពេញលេញនៃរបាយការណ៍!I14</f>
        <v>0</v>
      </c>
      <c r="J56" s="71">
        <f>គ.ភាពពេញលេញនៃរបាយការណ៍!J14</f>
        <v>0</v>
      </c>
      <c r="K56" s="71">
        <f>គ.ភាពពេញលេញនៃរបាយការណ៍!K14</f>
        <v>0</v>
      </c>
      <c r="L56" s="71">
        <f>គ.ភាពពេញលេញនៃរបាយការណ៍!L14</f>
        <v>0</v>
      </c>
      <c r="M56" s="71">
        <f>គ.ភាពពេញលេញនៃរបាយការណ៍!M14</f>
        <v>0</v>
      </c>
      <c r="N56" s="92">
        <f>គ.ភាពពេញលេញនៃរបាយការណ៍!N14</f>
        <v>12</v>
      </c>
      <c r="O56" s="92">
        <f>គ.ភាពពេញលេញនៃរបាយការណ៍!O14</f>
        <v>1</v>
      </c>
      <c r="P56" s="103">
        <f t="shared" si="2"/>
        <v>8.3333333333333321</v>
      </c>
      <c r="S56" s="78"/>
      <c r="T56" s="78"/>
    </row>
    <row r="57" spans="1:23">
      <c r="A57" s="80" t="str">
        <f>'ក. អត្រានៃការទទួលបានរបាយការណ៍'!A14</f>
        <v>ពោធិ៍អង្រ្កង</v>
      </c>
      <c r="B57" s="71">
        <f>គ.ភាពពេញលេញនៃរបាយការណ៍!B15</f>
        <v>0</v>
      </c>
      <c r="C57" s="71">
        <f>គ.ភាពពេញលេញនៃរបាយការណ៍!C15</f>
        <v>0</v>
      </c>
      <c r="D57" s="71">
        <f>គ.ភាពពេញលេញនៃរបាយការណ៍!D15</f>
        <v>0</v>
      </c>
      <c r="E57" s="71">
        <f>គ.ភាពពេញលេញនៃរបាយការណ៍!E15</f>
        <v>0</v>
      </c>
      <c r="F57" s="71">
        <f>គ.ភាពពេញលេញនៃរបាយការណ៍!F15</f>
        <v>0</v>
      </c>
      <c r="G57" s="71">
        <f>គ.ភាពពេញលេញនៃរបាយការណ៍!G15</f>
        <v>0</v>
      </c>
      <c r="H57" s="71">
        <f>គ.ភាពពេញលេញនៃរបាយការណ៍!H15</f>
        <v>1</v>
      </c>
      <c r="I57" s="71">
        <f>គ.ភាពពេញលេញនៃរបាយការណ៍!I15</f>
        <v>0</v>
      </c>
      <c r="J57" s="71">
        <f>គ.ភាពពេញលេញនៃរបាយការណ៍!J15</f>
        <v>0</v>
      </c>
      <c r="K57" s="71">
        <f>គ.ភាពពេញលេញនៃរបាយការណ៍!K15</f>
        <v>0</v>
      </c>
      <c r="L57" s="71">
        <f>គ.ភាពពេញលេញនៃរបាយការណ៍!L15</f>
        <v>0</v>
      </c>
      <c r="M57" s="71">
        <f>គ.ភាពពេញលេញនៃរបាយការណ៍!M15</f>
        <v>0</v>
      </c>
      <c r="N57" s="92">
        <f>គ.ភាពពេញលេញនៃរបាយការណ៍!N15</f>
        <v>12</v>
      </c>
      <c r="O57" s="92">
        <f>គ.ភាពពេញលេញនៃរបាយការណ៍!O15</f>
        <v>1</v>
      </c>
      <c r="P57" s="103">
        <f t="shared" si="2"/>
        <v>8.3333333333333321</v>
      </c>
      <c r="S57" s="78"/>
    </row>
    <row r="58" spans="1:23">
      <c r="A58" s="80" t="s">
        <v>32</v>
      </c>
      <c r="B58" s="80">
        <f t="shared" ref="B58:O58" si="3">SUM(B50:B57)</f>
        <v>2</v>
      </c>
      <c r="C58" s="80">
        <f t="shared" si="3"/>
        <v>2</v>
      </c>
      <c r="D58" s="80">
        <f t="shared" si="3"/>
        <v>2</v>
      </c>
      <c r="E58" s="80">
        <f t="shared" si="3"/>
        <v>2</v>
      </c>
      <c r="F58" s="80">
        <f t="shared" si="3"/>
        <v>2</v>
      </c>
      <c r="G58" s="80">
        <f t="shared" si="3"/>
        <v>2</v>
      </c>
      <c r="H58" s="80">
        <f t="shared" si="3"/>
        <v>2</v>
      </c>
      <c r="I58" s="80">
        <f t="shared" si="3"/>
        <v>3</v>
      </c>
      <c r="J58" s="80">
        <f t="shared" si="3"/>
        <v>1</v>
      </c>
      <c r="K58" s="80">
        <f t="shared" si="3"/>
        <v>2</v>
      </c>
      <c r="L58" s="80">
        <f t="shared" si="3"/>
        <v>1</v>
      </c>
      <c r="M58" s="80">
        <f t="shared" si="3"/>
        <v>1</v>
      </c>
      <c r="N58" s="80">
        <f t="shared" si="3"/>
        <v>96</v>
      </c>
      <c r="O58" s="80">
        <f t="shared" si="3"/>
        <v>22</v>
      </c>
      <c r="P58" s="103">
        <f>O58/N58*100</f>
        <v>22.916666666666664</v>
      </c>
    </row>
    <row r="59" spans="1:23" ht="23.5" customHeight="1">
      <c r="A59" s="205" t="s">
        <v>33</v>
      </c>
      <c r="B59" s="205"/>
      <c r="C59" s="205"/>
      <c r="D59" s="205"/>
      <c r="E59" s="205"/>
      <c r="F59" s="205"/>
      <c r="G59" s="205"/>
      <c r="H59" s="205"/>
      <c r="I59" s="205"/>
      <c r="J59" s="205"/>
      <c r="K59" s="205"/>
      <c r="L59" s="205"/>
      <c r="M59" s="205"/>
      <c r="N59" s="205"/>
      <c r="O59" s="205"/>
      <c r="P59" s="94" t="s">
        <v>34</v>
      </c>
    </row>
    <row r="60" spans="1:23">
      <c r="A60" s="205"/>
      <c r="B60" s="205"/>
      <c r="C60" s="205"/>
      <c r="D60" s="205"/>
      <c r="E60" s="205"/>
      <c r="F60" s="205"/>
      <c r="G60" s="205"/>
      <c r="H60" s="205"/>
      <c r="I60" s="205"/>
      <c r="J60" s="205"/>
      <c r="K60" s="205"/>
      <c r="L60" s="205"/>
      <c r="M60" s="205"/>
      <c r="N60" s="205"/>
      <c r="O60" s="205"/>
      <c r="P60" s="107" t="s">
        <v>35</v>
      </c>
    </row>
    <row r="61" spans="1:23">
      <c r="A61" s="261" t="str">
        <f>គ.ភាពពេញលេញនៃរបាយការណ៍!A19</f>
        <v>ចំនួនរបាយការណ៍ដែលមានអត្រានៃភាពពេញលេញ ក្រោម 90 %</v>
      </c>
      <c r="B61" s="261"/>
      <c r="C61" s="261"/>
      <c r="D61" s="261"/>
      <c r="E61" s="261"/>
      <c r="F61" s="261"/>
      <c r="G61" s="261"/>
      <c r="H61" s="261"/>
      <c r="I61" s="261"/>
      <c r="J61" s="261"/>
      <c r="K61" s="261"/>
      <c r="L61" s="261"/>
      <c r="M61" s="261"/>
      <c r="N61" s="261"/>
      <c r="O61" s="261"/>
      <c r="P61" s="105">
        <f>COUNTIFS(P50:P57,"&lt;90")</f>
        <v>7</v>
      </c>
    </row>
    <row r="62" spans="1:23">
      <c r="A62" s="252" t="str">
        <f>(គ.ភាពពេញលេញនៃរបាយការណ៍!A20)</f>
        <v>ចំនួនរបាយការណ៍ដែលមានអត្រានៃភាពពេញលេញដូចែដលលទ្ធផលរំពឹងទុក 100 %</v>
      </c>
      <c r="B62" s="252"/>
      <c r="C62" s="252"/>
      <c r="D62" s="252"/>
      <c r="E62" s="252"/>
      <c r="F62" s="252"/>
      <c r="G62" s="252"/>
      <c r="H62" s="252"/>
      <c r="I62" s="252"/>
      <c r="J62" s="252"/>
      <c r="K62" s="252"/>
      <c r="L62" s="252"/>
      <c r="M62" s="252"/>
      <c r="N62" s="252"/>
      <c r="O62" s="252"/>
      <c r="P62" s="108">
        <f>COUNTIFS(P50:P57,"=100")</f>
        <v>1</v>
      </c>
    </row>
    <row r="63" spans="1:23">
      <c r="A63" s="253" t="str">
        <f>គ.ភាពពេញលេញនៃរបាយការណ៍!A21</f>
        <v>ចំនួនរបាយការណ៍ដែលមានអត្រានៃភាពពេញលេញ នៅចន្លោះ 91-99 %</v>
      </c>
      <c r="B63" s="253"/>
      <c r="C63" s="253"/>
      <c r="D63" s="253"/>
      <c r="E63" s="253"/>
      <c r="F63" s="253"/>
      <c r="G63" s="253"/>
      <c r="H63" s="253"/>
      <c r="I63" s="253"/>
      <c r="J63" s="253"/>
      <c r="K63" s="253"/>
      <c r="L63" s="253"/>
      <c r="M63" s="253"/>
      <c r="N63" s="253"/>
      <c r="O63" s="253"/>
      <c r="P63" s="108">
        <f>COUNTIFS(P50:P57,"&gt;=91",P50:P57,"&lt;=99")</f>
        <v>0</v>
      </c>
    </row>
    <row r="64" spans="1:23">
      <c r="A64" s="209" t="str">
        <f>(គ.ភាពពេញលេញនៃរបាយការណ៍!A22)</f>
        <v>ចំនួនរបាយការណ៍ដែលមានអត្រានៃភាពពេញលេញ នៅចន្លោះ 100 %</v>
      </c>
      <c r="B64" s="209"/>
      <c r="C64" s="209"/>
      <c r="D64" s="209"/>
      <c r="E64" s="209"/>
      <c r="F64" s="209"/>
      <c r="G64" s="209"/>
      <c r="H64" s="209"/>
      <c r="I64" s="209"/>
      <c r="J64" s="209"/>
      <c r="K64" s="209"/>
      <c r="L64" s="209"/>
      <c r="M64" s="209"/>
      <c r="N64" s="209"/>
      <c r="O64" s="209"/>
      <c r="P64" s="108">
        <f>COUNTIFS(P50:P57,"&gt;100")</f>
        <v>0</v>
      </c>
    </row>
    <row r="65" spans="1:20" ht="18.5" thickBot="1">
      <c r="A65" s="199" t="str">
        <f>('ឃ. សុក្រឹត្យភាពទិន្នន័យ'!A1)</f>
        <v>ចំនួនធ្វើតេស្តដោយប្រើ geneXpert</v>
      </c>
      <c r="B65" s="199"/>
      <c r="C65" s="199"/>
      <c r="D65" s="199"/>
      <c r="E65" s="199"/>
      <c r="F65" s="199"/>
      <c r="G65" s="199"/>
    </row>
    <row r="66" spans="1:20" ht="18.5" thickBot="1">
      <c r="A66" s="199" t="s">
        <v>49</v>
      </c>
      <c r="B66" s="199"/>
      <c r="C66" s="199"/>
      <c r="D66" s="199"/>
      <c r="E66" s="199"/>
      <c r="F66" s="199"/>
      <c r="G66" s="199"/>
    </row>
    <row r="67" spans="1:20" ht="34.5">
      <c r="A67" s="200" t="s">
        <v>91</v>
      </c>
      <c r="B67" s="200" t="s">
        <v>50</v>
      </c>
      <c r="C67" s="200" t="s">
        <v>51</v>
      </c>
      <c r="D67" s="109" t="s">
        <v>52</v>
      </c>
      <c r="E67" s="109" t="s">
        <v>53</v>
      </c>
      <c r="F67" s="109" t="s">
        <v>54</v>
      </c>
      <c r="G67" s="109" t="s">
        <v>55</v>
      </c>
      <c r="S67" s="44" t="s">
        <v>94</v>
      </c>
      <c r="T67" s="38" t="s">
        <v>46</v>
      </c>
    </row>
    <row r="68" spans="1:20" ht="58" thickBot="1">
      <c r="A68" s="201"/>
      <c r="B68" s="201"/>
      <c r="C68" s="201"/>
      <c r="D68" s="110" t="s">
        <v>56</v>
      </c>
      <c r="E68" s="110" t="s">
        <v>57</v>
      </c>
      <c r="F68" s="110" t="s">
        <v>58</v>
      </c>
      <c r="G68" s="110" t="s">
        <v>59</v>
      </c>
      <c r="S68" s="56" t="s">
        <v>120</v>
      </c>
      <c r="T68" s="15">
        <f>(E78)</f>
        <v>0</v>
      </c>
    </row>
    <row r="69" spans="1:20" ht="15" thickBot="1">
      <c r="A69" s="2">
        <f>'ក. អត្រានៃការទទួលបានរបាយការណ៍'!A52</f>
        <v>0</v>
      </c>
      <c r="B69" s="3" t="s">
        <v>16</v>
      </c>
      <c r="C69" s="3" t="s">
        <v>17</v>
      </c>
      <c r="D69" s="3" t="s">
        <v>18</v>
      </c>
      <c r="E69" s="3" t="s">
        <v>19</v>
      </c>
      <c r="F69" s="3" t="s">
        <v>20</v>
      </c>
      <c r="G69" s="3" t="s">
        <v>21</v>
      </c>
      <c r="S69" s="52" t="s">
        <v>121</v>
      </c>
      <c r="T69" s="15">
        <f>(F79)</f>
        <v>0</v>
      </c>
    </row>
    <row r="70" spans="1:20" ht="15" thickBot="1">
      <c r="A70" s="2" t="str">
        <f>'ក. អត្រានៃការទទួលបានរបាយការណ៍'!A7</f>
        <v>វាលអង្គពពេល</v>
      </c>
      <c r="B70" s="4">
        <f>'ឃ. សុក្រឹត្យភាពទិន្នន័យ'!B6</f>
        <v>0</v>
      </c>
      <c r="C70" s="4">
        <f>'ឃ. សុក្រឹត្យភាពទិន្នន័យ'!C6</f>
        <v>0</v>
      </c>
      <c r="D70" s="5" t="e">
        <f>C70/B70</f>
        <v>#DIV/0!</v>
      </c>
      <c r="E70" s="3">
        <f>COUNTIF(D70:D70,"&lt;.90")</f>
        <v>0</v>
      </c>
      <c r="F70" s="3">
        <f>COUNTIF(D70,"&gt;=1.10")</f>
        <v>0</v>
      </c>
      <c r="G70" s="3">
        <f>COUNTIF(D70,"=1.0")</f>
        <v>0</v>
      </c>
      <c r="S70" s="63" t="s">
        <v>122</v>
      </c>
      <c r="T70" s="15">
        <f>(G80)</f>
        <v>0</v>
      </c>
    </row>
    <row r="71" spans="1:20" ht="15" thickBot="1">
      <c r="A71" s="2" t="str">
        <f>'ក. អត្រានៃការទទួលបានរបាយការណ៍'!A8</f>
        <v>ពោធិ៍មាស</v>
      </c>
      <c r="B71" s="4">
        <f>'ឃ. សុក្រឹត្យភាពទិន្នន័យ'!B7</f>
        <v>13</v>
      </c>
      <c r="C71" s="4">
        <f>'ឃ. សុក្រឹត្យភាពទិន្នន័យ'!C7</f>
        <v>13</v>
      </c>
      <c r="D71" s="5">
        <f>C71/B71</f>
        <v>1</v>
      </c>
      <c r="E71" s="3">
        <f>COUNTIF(D71:D71,"&lt;.90")</f>
        <v>0</v>
      </c>
      <c r="F71" s="3">
        <f t="shared" ref="F71:F77" si="4">COUNTIF(D71,"&gt;=1.10")</f>
        <v>0</v>
      </c>
      <c r="G71" s="3">
        <f>COUNTIF(D71,"=1.0")</f>
        <v>0</v>
      </c>
    </row>
    <row r="72" spans="1:20" ht="15" thickBot="1">
      <c r="A72" s="2" t="str">
        <f>'ក. អត្រានៃការទទួលបានរបាយការណ៍'!A9</f>
        <v>និទាន</v>
      </c>
      <c r="B72" s="4">
        <f>'ឃ. សុក្រឹត្យភាពទិន្នន័យ'!B8</f>
        <v>1</v>
      </c>
      <c r="C72" s="4">
        <f>'ឃ. សុក្រឹត្យភាពទិន្នន័យ'!C8</f>
        <v>2</v>
      </c>
      <c r="D72" s="5">
        <f>C72/B72</f>
        <v>2</v>
      </c>
      <c r="E72" s="3">
        <f t="shared" ref="E72:E77" si="5">COUNTIF(D72:D72,"&lt;.90")</f>
        <v>0</v>
      </c>
      <c r="F72" s="3">
        <f t="shared" si="4"/>
        <v>0</v>
      </c>
      <c r="G72" s="3">
        <f>COUNTIF(D72,"=1.0")</f>
        <v>0</v>
      </c>
    </row>
    <row r="73" spans="1:20" ht="15" thickBot="1">
      <c r="A73" s="2" t="str">
        <f>'ក. អត្រានៃការទទួលបានរបាយការណ៍'!A10</f>
        <v>ស្វាយចចប</v>
      </c>
      <c r="B73" s="4">
        <f>'ឃ. សុក្រឹត្យភាពទិន្នន័យ'!B9</f>
        <v>1</v>
      </c>
      <c r="C73" s="4">
        <f>'ឃ. សុក្រឹត្យភាពទិន្នន័យ'!C9</f>
        <v>1</v>
      </c>
      <c r="D73" s="5">
        <f>C73/B73</f>
        <v>1</v>
      </c>
      <c r="E73" s="3">
        <f t="shared" si="5"/>
        <v>0</v>
      </c>
      <c r="F73" s="3">
        <f t="shared" si="4"/>
        <v>0</v>
      </c>
      <c r="G73" s="3">
        <f>COUNTIF(D73,"=1.0")</f>
        <v>0</v>
      </c>
    </row>
    <row r="74" spans="1:20" ht="15" thickBot="1">
      <c r="A74" s="2" t="str">
        <f>'ក. អត្រានៃការទទួលបានរបាយការណ៍'!A11</f>
        <v>កក់ព្រះខែ</v>
      </c>
      <c r="B74" s="4">
        <f>'ឃ. សុក្រឹត្យភាពទិន្នន័យ'!B10</f>
        <v>1</v>
      </c>
      <c r="C74" s="4">
        <f>'ឃ. សុក្រឹត្យភាពទិន្នន័យ'!C10</f>
        <v>1</v>
      </c>
      <c r="D74" s="5">
        <f t="shared" ref="D74:D77" si="6">C74/B74</f>
        <v>1</v>
      </c>
      <c r="E74" s="3">
        <f t="shared" si="5"/>
        <v>0</v>
      </c>
      <c r="F74" s="3">
        <f t="shared" si="4"/>
        <v>0</v>
      </c>
      <c r="G74" s="3">
        <f t="shared" ref="G74:G77" si="7">COUNTIF(D74,"=1.0")</f>
        <v>0</v>
      </c>
    </row>
    <row r="75" spans="1:20" ht="15" thickBot="1">
      <c r="A75" s="2" t="str">
        <f>'ក. អត្រានៃការទទួលបានរបាយការណ៍'!A12</f>
        <v>ពោធិ៍ចំរើន</v>
      </c>
      <c r="B75" s="4">
        <f>'ឃ. សុក្រឹត្យភាពទិន្នន័យ'!B11</f>
        <v>5</v>
      </c>
      <c r="C75" s="4">
        <f>'ឃ. សុក្រឹត្យភាពទិន្នន័យ'!C11</f>
        <v>7</v>
      </c>
      <c r="D75" s="5">
        <f t="shared" si="6"/>
        <v>1.4</v>
      </c>
      <c r="E75" s="3">
        <f>COUNTIF(D75:D75,"&lt;.90")</f>
        <v>0</v>
      </c>
      <c r="F75" s="3">
        <f t="shared" si="4"/>
        <v>0</v>
      </c>
      <c r="G75" s="3">
        <f t="shared" si="7"/>
        <v>0</v>
      </c>
    </row>
    <row r="76" spans="1:20" ht="15" thickBot="1">
      <c r="A76" s="2" t="str">
        <f>'ក. អត្រានៃការទទួលបានរបាយការណ៍'!A13</f>
        <v>ព្រៃញាតិ</v>
      </c>
      <c r="B76" s="4">
        <f>'ឃ. សុក្រឹត្យភាពទិន្នន័យ'!B12</f>
        <v>11</v>
      </c>
      <c r="C76" s="4">
        <f>'ឃ. សុក្រឹត្យភាពទិន្នន័យ'!C12</f>
        <v>9</v>
      </c>
      <c r="D76" s="6">
        <f>C76/B76</f>
        <v>0.81818181818181823</v>
      </c>
      <c r="E76" s="7">
        <f t="shared" si="5"/>
        <v>0</v>
      </c>
      <c r="F76" s="3">
        <f>COUNTIF(D76,"&gt;=1.10")</f>
        <v>0</v>
      </c>
      <c r="G76" s="3">
        <f t="shared" si="7"/>
        <v>0</v>
      </c>
    </row>
    <row r="77" spans="1:20" ht="15" thickBot="1">
      <c r="A77" s="2" t="str">
        <f>'ក. អត្រានៃការទទួលបានរបាយការណ៍'!A14</f>
        <v>ពោធិ៍អង្រ្កង</v>
      </c>
      <c r="B77" s="4">
        <f>'ឃ. សុក្រឹត្យភាពទិន្នន័យ'!B13</f>
        <v>1</v>
      </c>
      <c r="C77" s="4">
        <f>'ឃ. សុក្រឹត្យភាពទិន្នន័យ'!C13</f>
        <v>2</v>
      </c>
      <c r="D77" s="9">
        <f t="shared" si="6"/>
        <v>2</v>
      </c>
      <c r="E77" s="8">
        <f t="shared" si="5"/>
        <v>0</v>
      </c>
      <c r="F77" s="3">
        <f t="shared" si="4"/>
        <v>0</v>
      </c>
      <c r="G77" s="3">
        <f t="shared" si="7"/>
        <v>0</v>
      </c>
    </row>
    <row r="78" spans="1:20" ht="15" thickBot="1">
      <c r="A78" s="254" t="s">
        <v>88</v>
      </c>
      <c r="B78" s="255"/>
      <c r="C78" s="255"/>
      <c r="D78" s="255"/>
      <c r="E78" s="10">
        <f>SUM(E70:E77)</f>
        <v>0</v>
      </c>
      <c r="F78" s="11"/>
      <c r="G78" s="12"/>
    </row>
    <row r="79" spans="1:20" ht="15" thickBot="1">
      <c r="A79" s="212" t="s">
        <v>89</v>
      </c>
      <c r="B79" s="213"/>
      <c r="C79" s="213"/>
      <c r="D79" s="213"/>
      <c r="E79" s="213"/>
      <c r="F79" s="88">
        <f>SUM(F70:F77)</f>
        <v>0</v>
      </c>
      <c r="G79" s="89"/>
    </row>
    <row r="80" spans="1:20" ht="15" thickBot="1">
      <c r="A80" s="240" t="s">
        <v>90</v>
      </c>
      <c r="B80" s="241"/>
      <c r="C80" s="241"/>
      <c r="D80" s="241"/>
      <c r="E80" s="241"/>
      <c r="F80" s="241"/>
      <c r="G80" s="90">
        <f>SUM(G70:G77)</f>
        <v>0</v>
      </c>
    </row>
    <row r="83" spans="1:20" ht="18.5" thickBot="1">
      <c r="A83" s="192" t="s">
        <v>100</v>
      </c>
      <c r="B83" s="193"/>
      <c r="C83" s="193"/>
      <c r="D83" s="193"/>
      <c r="E83" s="193"/>
      <c r="F83" s="193"/>
      <c r="G83" s="193"/>
      <c r="H83" s="193"/>
      <c r="I83" s="193"/>
      <c r="J83" s="193"/>
      <c r="K83" s="193"/>
      <c r="L83" s="193"/>
      <c r="M83" s="193"/>
      <c r="N83" s="193"/>
      <c r="O83" s="193"/>
      <c r="P83" s="193"/>
      <c r="Q83" s="193"/>
      <c r="R83" s="194"/>
    </row>
    <row r="84" spans="1:20" ht="26.15" customHeight="1" thickBot="1">
      <c r="A84" s="192" t="s">
        <v>60</v>
      </c>
      <c r="B84" s="193"/>
      <c r="C84" s="193"/>
      <c r="D84" s="193"/>
      <c r="E84" s="193"/>
      <c r="F84" s="193"/>
      <c r="G84" s="193"/>
      <c r="H84" s="193"/>
      <c r="I84" s="193"/>
      <c r="J84" s="193"/>
      <c r="K84" s="193"/>
      <c r="L84" s="193"/>
      <c r="M84" s="193"/>
      <c r="N84" s="193"/>
      <c r="O84" s="193"/>
      <c r="P84" s="193"/>
      <c r="Q84" s="193"/>
      <c r="R84" s="194"/>
      <c r="S84" s="111" t="s">
        <v>60</v>
      </c>
      <c r="T84" s="112" t="s">
        <v>76</v>
      </c>
    </row>
    <row r="85" spans="1:20" ht="25.5" customHeight="1" thickBot="1">
      <c r="A85" s="247" t="s">
        <v>91</v>
      </c>
      <c r="B85" s="248" t="s">
        <v>61</v>
      </c>
      <c r="C85" s="248"/>
      <c r="D85" s="248"/>
      <c r="E85" s="248"/>
      <c r="F85" s="248"/>
      <c r="G85" s="248"/>
      <c r="H85" s="248"/>
      <c r="I85" s="248"/>
      <c r="J85" s="248"/>
      <c r="K85" s="248"/>
      <c r="L85" s="248"/>
      <c r="M85" s="248"/>
      <c r="N85" s="248" t="s">
        <v>62</v>
      </c>
      <c r="O85" s="248" t="s">
        <v>63</v>
      </c>
      <c r="P85" s="248" t="s">
        <v>71</v>
      </c>
      <c r="Q85" s="248"/>
      <c r="R85" s="249" t="s">
        <v>74</v>
      </c>
      <c r="S85" s="54" t="s">
        <v>123</v>
      </c>
      <c r="T85" s="40">
        <f>(R102)</f>
        <v>50</v>
      </c>
    </row>
    <row r="86" spans="1:20" ht="21.65" customHeight="1" thickBot="1">
      <c r="A86" s="247"/>
      <c r="B86" s="248"/>
      <c r="C86" s="248"/>
      <c r="D86" s="248"/>
      <c r="E86" s="248"/>
      <c r="F86" s="248"/>
      <c r="G86" s="248"/>
      <c r="H86" s="248"/>
      <c r="I86" s="248"/>
      <c r="J86" s="248"/>
      <c r="K86" s="248"/>
      <c r="L86" s="248"/>
      <c r="M86" s="248"/>
      <c r="N86" s="248"/>
      <c r="O86" s="248"/>
      <c r="P86" s="248"/>
      <c r="Q86" s="248"/>
      <c r="R86" s="250"/>
      <c r="S86" s="55" t="s">
        <v>124</v>
      </c>
      <c r="T86" s="41">
        <f>(R103)</f>
        <v>50</v>
      </c>
    </row>
    <row r="87" spans="1:20">
      <c r="A87" s="247"/>
      <c r="B87" s="248"/>
      <c r="C87" s="248"/>
      <c r="D87" s="248"/>
      <c r="E87" s="248"/>
      <c r="F87" s="248"/>
      <c r="G87" s="248"/>
      <c r="H87" s="248"/>
      <c r="I87" s="248"/>
      <c r="J87" s="248"/>
      <c r="K87" s="248"/>
      <c r="L87" s="248"/>
      <c r="M87" s="248"/>
      <c r="N87" s="248"/>
      <c r="O87" s="248"/>
      <c r="P87" s="248"/>
      <c r="Q87" s="248"/>
      <c r="R87" s="250"/>
      <c r="S87" s="78"/>
      <c r="T87" s="78"/>
    </row>
    <row r="88" spans="1:20" ht="24">
      <c r="A88" s="247"/>
      <c r="B88" s="91" t="str">
        <f>'ង. សង្គតភាពទិន្នន័យ'!B4</f>
        <v>មករា-២២</v>
      </c>
      <c r="C88" s="91" t="str">
        <f>'ង. សង្គតភាពទិន្នន័យ'!C4</f>
        <v>កុម្ភៈ-២២</v>
      </c>
      <c r="D88" s="91" t="str">
        <f>'ង. សង្គតភាពទិន្នន័យ'!D4</f>
        <v>មិនា-២២</v>
      </c>
      <c r="E88" s="91" t="str">
        <f>'ង. សង្គតភាពទិន្នន័យ'!E4</f>
        <v>មេសា-២២</v>
      </c>
      <c r="F88" s="91" t="str">
        <f>'ង. សង្គតភាពទិន្នន័យ'!F4</f>
        <v>ឧសភា-២២</v>
      </c>
      <c r="G88" s="91" t="str">
        <f>'ង. សង្គតភាពទិន្នន័យ'!G4</f>
        <v>មិថុនា-២២</v>
      </c>
      <c r="H88" s="91" t="str">
        <f>'ង. សង្គតភាពទិន្នន័យ'!H4</f>
        <v>កក្កដា-២២</v>
      </c>
      <c r="I88" s="91" t="str">
        <f>'ង. សង្គតភាពទិន្នន័យ'!I4</f>
        <v>សីហា-២២</v>
      </c>
      <c r="J88" s="91" t="str">
        <f>'ង. សង្គតភាពទិន្នន័យ'!J4</f>
        <v>កញ្ញា-២២</v>
      </c>
      <c r="K88" s="91" t="str">
        <f>'ង. សង្គតភាពទិន្នន័យ'!K4</f>
        <v>តុលា-២២</v>
      </c>
      <c r="L88" s="91" t="str">
        <f>'ង. សង្គតភាពទិន្នន័យ'!L4</f>
        <v>វិច្ឆិកា-២២</v>
      </c>
      <c r="M88" s="91" t="str">
        <f>'ង. សង្គតភាពទិន្នន័យ'!M4</f>
        <v>ធ្នូ-២២</v>
      </c>
      <c r="N88" s="91">
        <v>44958</v>
      </c>
      <c r="O88" s="248"/>
      <c r="P88" s="248"/>
      <c r="Q88" s="248"/>
      <c r="R88" s="251"/>
      <c r="S88" s="78"/>
      <c r="T88" s="78"/>
    </row>
    <row r="89" spans="1:20">
      <c r="A89" s="21"/>
      <c r="B89" s="19" t="s">
        <v>15</v>
      </c>
      <c r="C89" s="19" t="s">
        <v>16</v>
      </c>
      <c r="D89" s="19" t="s">
        <v>17</v>
      </c>
      <c r="E89" s="19" t="s">
        <v>18</v>
      </c>
      <c r="F89" s="19" t="s">
        <v>19</v>
      </c>
      <c r="G89" s="19" t="s">
        <v>20</v>
      </c>
      <c r="H89" s="19" t="s">
        <v>21</v>
      </c>
      <c r="I89" s="19" t="s">
        <v>22</v>
      </c>
      <c r="J89" s="19" t="s">
        <v>23</v>
      </c>
      <c r="K89" s="19" t="s">
        <v>24</v>
      </c>
      <c r="L89" s="19" t="s">
        <v>25</v>
      </c>
      <c r="M89" s="19" t="s">
        <v>26</v>
      </c>
      <c r="N89" s="19" t="s">
        <v>27</v>
      </c>
      <c r="O89" s="19" t="s">
        <v>28</v>
      </c>
      <c r="P89" s="274" t="s">
        <v>29</v>
      </c>
      <c r="Q89" s="274"/>
      <c r="R89" s="19" t="s">
        <v>30</v>
      </c>
      <c r="S89" s="78"/>
      <c r="T89" s="78"/>
    </row>
    <row r="90" spans="1:20">
      <c r="A90" s="19" t="str">
        <f>'ង. សង្គតភាពទិន្នន័យ'!A6</f>
        <v>វាលអង្គពពេល</v>
      </c>
      <c r="B90" s="92">
        <f>'ង. សង្គតភាពទិន្នន័យ'!B6</f>
        <v>3</v>
      </c>
      <c r="C90" s="92">
        <f>'ង. សង្គតភាពទិន្នន័យ'!C6</f>
        <v>4</v>
      </c>
      <c r="D90" s="92">
        <f>'ង. សង្គតភាពទិន្នន័យ'!D6</f>
        <v>3</v>
      </c>
      <c r="E90" s="92">
        <f>'ង. សង្គតភាពទិន្នន័យ'!E6</f>
        <v>3</v>
      </c>
      <c r="F90" s="92">
        <f>'ង. សង្គតភាពទិន្នន័យ'!F6</f>
        <v>1</v>
      </c>
      <c r="G90" s="92">
        <f>'ង. សង្គតភាពទិន្នន័យ'!G6</f>
        <v>1</v>
      </c>
      <c r="H90" s="92">
        <f>'ង. សង្គតភាពទិន្នន័យ'!H6</f>
        <v>1</v>
      </c>
      <c r="I90" s="92">
        <f>'ង. សង្គតភាពទិន្នន័យ'!I6</f>
        <v>2</v>
      </c>
      <c r="J90" s="92">
        <f>'ង. សង្គតភាពទិន្នន័យ'!J6</f>
        <v>2</v>
      </c>
      <c r="K90" s="92">
        <f>'ង. សង្គតភាពទិន្នន័យ'!K6</f>
        <v>2</v>
      </c>
      <c r="L90" s="92">
        <f>'ង. សង្គតភាពទិន្នន័យ'!L6</f>
        <v>1</v>
      </c>
      <c r="M90" s="92">
        <f>'ង. សង្គតភាពទិន្នន័យ'!M6</f>
        <v>1</v>
      </c>
      <c r="N90" s="92">
        <f>'ង. សង្គតភាពទិន្នន័យ'!N6</f>
        <v>2</v>
      </c>
      <c r="O90" s="20">
        <f>'ង. សង្គតភាពទិន្នន័យ'!O6</f>
        <v>2</v>
      </c>
      <c r="P90" s="264">
        <f>'ង. សង្គតភាពទិន្នន័យ'!Q6</f>
        <v>0</v>
      </c>
      <c r="Q90" s="264"/>
      <c r="R90" s="20">
        <f>'ង. សង្គតភាពទិន្នន័យ'!Q6</f>
        <v>0</v>
      </c>
      <c r="S90" s="78"/>
      <c r="T90" s="78"/>
    </row>
    <row r="91" spans="1:20">
      <c r="A91" s="19" t="str">
        <f>'ង. សង្គតភាពទិន្នន័យ'!A7</f>
        <v>ពោធិ៍មាស</v>
      </c>
      <c r="B91" s="92">
        <f>'ង. សង្គតភាពទិន្នន័យ'!B7</f>
        <v>1</v>
      </c>
      <c r="C91" s="92">
        <f>'ង. សង្គតភាពទិន្នន័យ'!C7</f>
        <v>0</v>
      </c>
      <c r="D91" s="92">
        <f>'ង. សង្គតភាពទិន្នន័យ'!D7</f>
        <v>1</v>
      </c>
      <c r="E91" s="92">
        <f>'ង. សង្គតភាពទិន្នន័យ'!E7</f>
        <v>1</v>
      </c>
      <c r="F91" s="92">
        <f>'ង. សង្គតភាពទិន្នន័យ'!F7</f>
        <v>0</v>
      </c>
      <c r="G91" s="92">
        <f>'ង. សង្គតភាពទិន្នន័យ'!G7</f>
        <v>1</v>
      </c>
      <c r="H91" s="92">
        <f>'ង. សង្គតភាពទិន្នន័យ'!H7</f>
        <v>2</v>
      </c>
      <c r="I91" s="92">
        <f>'ង. សង្គតភាពទិន្នន័យ'!I7</f>
        <v>1</v>
      </c>
      <c r="J91" s="92">
        <f>'ង. សង្គតភាពទិន្នន័យ'!J7</f>
        <v>1</v>
      </c>
      <c r="K91" s="92">
        <f>'ង. សង្គតភាពទិន្នន័យ'!K7</f>
        <v>1</v>
      </c>
      <c r="L91" s="92">
        <f>'ង. សង្គតភាពទិន្នន័យ'!L7</f>
        <v>4</v>
      </c>
      <c r="M91" s="92">
        <f>'ង. សង្គតភាពទិន្នន័យ'!M7</f>
        <v>2</v>
      </c>
      <c r="N91" s="92">
        <f>'ង. សង្គតភាពទិន្នន័យ'!N7</f>
        <v>2</v>
      </c>
      <c r="O91" s="20">
        <f>'ង. សង្គតភាពទិន្នន័យ'!O7</f>
        <v>1.25</v>
      </c>
      <c r="P91" s="264">
        <f>'ង. សង្គតភាពទិន្នន័យ'!Q7</f>
        <v>60.000000000000007</v>
      </c>
      <c r="Q91" s="264"/>
      <c r="R91" s="20">
        <f>'ង. សង្គតភាពទិន្នន័យ'!Q7</f>
        <v>60.000000000000007</v>
      </c>
      <c r="S91" s="78"/>
      <c r="T91" s="78"/>
    </row>
    <row r="92" spans="1:20">
      <c r="A92" s="19" t="str">
        <f>'ង. សង្គតភាពទិន្នន័យ'!A8</f>
        <v>និទាន</v>
      </c>
      <c r="B92" s="92">
        <f>'ង. សង្គតភាពទិន្នន័យ'!B8</f>
        <v>2</v>
      </c>
      <c r="C92" s="92">
        <f>'ង. សង្គតភាពទិន្នន័យ'!C8</f>
        <v>0</v>
      </c>
      <c r="D92" s="92">
        <f>'ង. សង្គតភាពទិន្នន័យ'!D8</f>
        <v>1</v>
      </c>
      <c r="E92" s="92">
        <f>'ង. សង្គតភាពទិន្នន័យ'!E8</f>
        <v>3</v>
      </c>
      <c r="F92" s="92">
        <f>'ង. សង្គតភាពទិន្នន័យ'!F8</f>
        <v>1</v>
      </c>
      <c r="G92" s="92">
        <f>'ង. សង្គតភាពទិន្នន័យ'!G8</f>
        <v>0</v>
      </c>
      <c r="H92" s="92">
        <f>'ង. សង្គតភាពទិន្នន័យ'!H8</f>
        <v>1</v>
      </c>
      <c r="I92" s="92">
        <f>'ង. សង្គតភាពទិន្នន័យ'!I8</f>
        <v>2</v>
      </c>
      <c r="J92" s="92">
        <f>'ង. សង្គតភាពទិន្នន័យ'!J8</f>
        <v>1</v>
      </c>
      <c r="K92" s="92">
        <f>'ង. សង្គតភាពទិន្នន័យ'!K8</f>
        <v>1</v>
      </c>
      <c r="L92" s="92">
        <f>'ង. សង្គតភាពទិន្នន័យ'!L8</f>
        <v>5</v>
      </c>
      <c r="M92" s="92">
        <f>'ង. សង្គតភាពទិន្នន័យ'!M8</f>
        <v>3</v>
      </c>
      <c r="N92" s="92">
        <f>'ង. សង្គតភាពទិន្នន័យ'!N8</f>
        <v>2</v>
      </c>
      <c r="O92" s="20">
        <f>'ង. សង្គតភាពទិន្នន័យ'!O8</f>
        <v>1.6666666666666667</v>
      </c>
      <c r="P92" s="264">
        <f>'ង. សង្គតភាពទិន្នន័យ'!Q8</f>
        <v>19.999999999999996</v>
      </c>
      <c r="Q92" s="264"/>
      <c r="R92" s="20">
        <f>'ង. សង្គតភាពទិន្នន័យ'!Q8</f>
        <v>19.999999999999996</v>
      </c>
      <c r="S92" s="78"/>
      <c r="T92" s="78"/>
    </row>
    <row r="93" spans="1:20">
      <c r="A93" s="19" t="str">
        <f>'ង. សង្គតភាពទិន្នន័យ'!A9</f>
        <v>ស្វាយចចប</v>
      </c>
      <c r="B93" s="92">
        <f>'ង. សង្គតភាពទិន្នន័យ'!B9</f>
        <v>1</v>
      </c>
      <c r="C93" s="92">
        <f>'ង. សង្គតភាពទិន្នន័យ'!C9</f>
        <v>1</v>
      </c>
      <c r="D93" s="92">
        <f>'ង. សង្គតភាពទិន្នន័យ'!D9</f>
        <v>1</v>
      </c>
      <c r="E93" s="92">
        <f>'ង. សង្គតភាពទិន្នន័យ'!E9</f>
        <v>2</v>
      </c>
      <c r="F93" s="92">
        <f>'ង. សង្គតភាពទិន្នន័យ'!F9</f>
        <v>1</v>
      </c>
      <c r="G93" s="92">
        <f>'ង. សង្គតភាពទិន្នន័យ'!G9</f>
        <v>1</v>
      </c>
      <c r="H93" s="92">
        <f>'ង. សង្គតភាពទិន្នន័យ'!H9</f>
        <v>0</v>
      </c>
      <c r="I93" s="92">
        <f>'ង. សង្គតភាពទិន្នន័យ'!I9</f>
        <v>1</v>
      </c>
      <c r="J93" s="92">
        <f>'ង. សង្គតភាពទិន្នន័យ'!J9</f>
        <v>0</v>
      </c>
      <c r="K93" s="92">
        <f>'ង. សង្គតភាពទិន្នន័យ'!K9</f>
        <v>1</v>
      </c>
      <c r="L93" s="92">
        <f>'ង. សង្គតភាពទិន្នន័យ'!L9</f>
        <v>6</v>
      </c>
      <c r="M93" s="92">
        <f>'ង. សង្គតភាពទិន្នន័យ'!M9</f>
        <v>4</v>
      </c>
      <c r="N93" s="92">
        <f>'ង. សង្គតភាពទិន្នន័យ'!N9</f>
        <v>2</v>
      </c>
      <c r="O93" s="20">
        <f>'ង. សង្គតភាពទិន្នន័យ'!O9</f>
        <v>1.5833333333333333</v>
      </c>
      <c r="P93" s="264">
        <f>'ង. សង្គតភាពទិន្នន័យ'!Q9</f>
        <v>26.315789473684227</v>
      </c>
      <c r="Q93" s="264"/>
      <c r="R93" s="20">
        <f>'ង. សង្គតភាពទិន្នន័យ'!Q9</f>
        <v>26.315789473684227</v>
      </c>
      <c r="S93" s="78"/>
      <c r="T93" s="78"/>
    </row>
    <row r="94" spans="1:20">
      <c r="A94" s="19" t="str">
        <f>'ង. សង្គតភាពទិន្នន័យ'!A10</f>
        <v>កក់ព្រះខែ</v>
      </c>
      <c r="B94" s="92">
        <f>'ង. សង្គតភាពទិន្នន័យ'!B10</f>
        <v>2</v>
      </c>
      <c r="C94" s="92">
        <f>'ង. សង្គតភាពទិន្នន័យ'!C10</f>
        <v>0</v>
      </c>
      <c r="D94" s="92">
        <f>'ង. សង្គតភាពទិន្នន័យ'!D10</f>
        <v>0</v>
      </c>
      <c r="E94" s="92">
        <f>'ង. សង្គតភាពទិន្នន័យ'!E10</f>
        <v>1</v>
      </c>
      <c r="F94" s="92">
        <f>'ង. សង្គតភាពទិន្នន័យ'!F10</f>
        <v>1</v>
      </c>
      <c r="G94" s="92">
        <f>'ង. សង្គតភាពទិន្នន័យ'!G10</f>
        <v>0</v>
      </c>
      <c r="H94" s="92">
        <f>'ង. សង្គតភាពទិន្នន័យ'!H10</f>
        <v>2</v>
      </c>
      <c r="I94" s="92">
        <f>'ង. សង្គតភាពទិន្នន័យ'!I10</f>
        <v>1</v>
      </c>
      <c r="J94" s="92">
        <f>'ង. សង្គតភាពទិន្នន័យ'!J10</f>
        <v>2</v>
      </c>
      <c r="K94" s="92">
        <f>'ង. សង្គតភាពទិន្នន័យ'!K10</f>
        <v>1</v>
      </c>
      <c r="L94" s="92">
        <f>'ង. សង្គតភាពទិន្នន័យ'!L10</f>
        <v>7</v>
      </c>
      <c r="M94" s="92">
        <f>'ង. សង្គតភាពទិន្នន័យ'!M10</f>
        <v>5</v>
      </c>
      <c r="N94" s="92">
        <f>'ង. សង្គតភាពទិន្នន័យ'!N10</f>
        <v>2</v>
      </c>
      <c r="O94" s="20">
        <f>'ង. សង្គតភាពទិន្នន័យ'!O10</f>
        <v>1.8333333333333333</v>
      </c>
      <c r="P94" s="264">
        <f>('ង. សង្គតភាពទិន្នន័យ'!Q10)</f>
        <v>9.0909090909091042</v>
      </c>
      <c r="Q94" s="264"/>
      <c r="R94" s="20">
        <f>'ង. សង្គតភាពទិន្នន័យ'!Q10</f>
        <v>9.0909090909091042</v>
      </c>
      <c r="S94" s="78"/>
      <c r="T94" s="78"/>
    </row>
    <row r="95" spans="1:20">
      <c r="A95" s="19" t="str">
        <f>'ង. សង្គតភាពទិន្នន័យ'!A11</f>
        <v>ពោធិ៍ចំរើន</v>
      </c>
      <c r="B95" s="92">
        <f>'ង. សង្គតភាពទិន្នន័យ'!B11</f>
        <v>4</v>
      </c>
      <c r="C95" s="92">
        <f>'ង. សង្គតភាពទិន្នន័យ'!C11</f>
        <v>4</v>
      </c>
      <c r="D95" s="92">
        <f>'ង. សង្គតភាពទិន្នន័យ'!D11</f>
        <v>2</v>
      </c>
      <c r="E95" s="92">
        <f>'ង. សង្គតភាពទិន្នន័យ'!E11</f>
        <v>2</v>
      </c>
      <c r="F95" s="92">
        <f>'ង. សង្គតភាពទិន្នន័យ'!F11</f>
        <v>3</v>
      </c>
      <c r="G95" s="92">
        <f>'ង. សង្គតភាពទិន្នន័យ'!G11</f>
        <v>3</v>
      </c>
      <c r="H95" s="92">
        <f>'ង. សង្គតភាពទិន្នន័យ'!H11</f>
        <v>2</v>
      </c>
      <c r="I95" s="92">
        <f>'ង. សង្គតភាពទិន្នន័យ'!I11</f>
        <v>4</v>
      </c>
      <c r="J95" s="92">
        <f>'ង. សង្គតភាពទិន្នន័យ'!J11</f>
        <v>2</v>
      </c>
      <c r="K95" s="92">
        <f>'ង. សង្គតភាពទិន្នន័យ'!K11</f>
        <v>1</v>
      </c>
      <c r="L95" s="92">
        <f>'ង. សង្គតភាពទិន្នន័យ'!L11</f>
        <v>3</v>
      </c>
      <c r="M95" s="92">
        <f>'ង. សង្គតភាពទិន្នន័យ'!M11</f>
        <v>6</v>
      </c>
      <c r="N95" s="92">
        <f>'ង. សង្គតភាពទិន្នន័យ'!N11</f>
        <v>2</v>
      </c>
      <c r="O95" s="20">
        <f>'ង. សង្គតភាពទិន្នន័យ'!O11</f>
        <v>3</v>
      </c>
      <c r="P95" s="264">
        <f>'ង. សង្គតភាពទិន្នន័យ'!Q11</f>
        <v>-33.333333333333336</v>
      </c>
      <c r="Q95" s="264"/>
      <c r="R95" s="20">
        <f>'ង. សង្គតភាពទិន្នន័យ'!Q11</f>
        <v>-33.333333333333336</v>
      </c>
      <c r="S95" s="78"/>
      <c r="T95" s="78"/>
    </row>
    <row r="96" spans="1:20">
      <c r="A96" s="19" t="str">
        <f>'ង. សង្គតភាពទិន្នន័យ'!A12</f>
        <v>ព្រៃញាតិ</v>
      </c>
      <c r="B96" s="92">
        <f>'ង. សង្គតភាពទិន្នន័យ'!B12</f>
        <v>3</v>
      </c>
      <c r="C96" s="92">
        <f>'ង. សង្គតភាពទិន្នន័យ'!C12</f>
        <v>2</v>
      </c>
      <c r="D96" s="92">
        <f>'ង. សង្គតភាពទិន្នន័យ'!D12</f>
        <v>2</v>
      </c>
      <c r="E96" s="92">
        <f>'ង. សង្គតភាពទិន្នន័យ'!E12</f>
        <v>3</v>
      </c>
      <c r="F96" s="92">
        <f>'ង. សង្គតភាពទិន្នន័យ'!F12</f>
        <v>3</v>
      </c>
      <c r="G96" s="92">
        <f>'ង. សង្គតភាពទិន្នន័យ'!G12</f>
        <v>3</v>
      </c>
      <c r="H96" s="92">
        <f>'ង. សង្គតភាពទិន្នន័យ'!H12</f>
        <v>2</v>
      </c>
      <c r="I96" s="92">
        <f>'ង. សង្គតភាពទិន្នន័យ'!I12</f>
        <v>2</v>
      </c>
      <c r="J96" s="92">
        <f>'ង. សង្គតភាពទិន្នន័យ'!J12</f>
        <v>4</v>
      </c>
      <c r="K96" s="92">
        <f>'ង. សង្គតភាពទិន្នន័យ'!K12</f>
        <v>1</v>
      </c>
      <c r="L96" s="92">
        <f>'ង. សង្គតភាពទិន្នន័យ'!L12</f>
        <v>4</v>
      </c>
      <c r="M96" s="92">
        <f>'ង. សង្គតភាពទិន្នន័យ'!M12</f>
        <v>7</v>
      </c>
      <c r="N96" s="92">
        <f>'ង. សង្គតភាពទិន្នន័យ'!N12</f>
        <v>2</v>
      </c>
      <c r="O96" s="20">
        <f>'ង. សង្គតភាពទិន្នន័យ'!O12</f>
        <v>3</v>
      </c>
      <c r="P96" s="264">
        <f>'ង. សង្គតភាពទិន្នន័យ'!Q12</f>
        <v>-33.333333333333336</v>
      </c>
      <c r="Q96" s="264"/>
      <c r="R96" s="20">
        <f>'ង. សង្គតភាពទិន្នន័យ'!Q12</f>
        <v>-33.333333333333336</v>
      </c>
      <c r="S96" s="78"/>
      <c r="T96" s="78"/>
    </row>
    <row r="97" spans="1:20">
      <c r="A97" s="19" t="str">
        <f>'ង. សង្គតភាពទិន្នន័យ'!A13</f>
        <v>ពោធិ៍អង្រ្កង</v>
      </c>
      <c r="B97" s="92">
        <f>'ង. សង្គតភាពទិន្នន័យ'!B13</f>
        <v>2</v>
      </c>
      <c r="C97" s="92">
        <f>'ង. សង្គតភាពទិន្នន័យ'!C13</f>
        <v>2</v>
      </c>
      <c r="D97" s="92">
        <f>'ង. សង្គតភាពទិន្នន័យ'!D13</f>
        <v>0</v>
      </c>
      <c r="E97" s="92">
        <f>'ង. សង្គតភាពទិន្នន័យ'!E13</f>
        <v>0</v>
      </c>
      <c r="F97" s="92">
        <f>'ង. សង្គតភាពទិន្នន័យ'!F13</f>
        <v>0</v>
      </c>
      <c r="G97" s="92">
        <f>'ង. សង្គតភាពទិន្នន័យ'!G13</f>
        <v>2</v>
      </c>
      <c r="H97" s="92">
        <f>'ង. សង្គតភាពទិន្នន័យ'!H13</f>
        <v>1</v>
      </c>
      <c r="I97" s="92">
        <f>'ង. សង្គតភាពទិន្នន័យ'!I13</f>
        <v>2</v>
      </c>
      <c r="J97" s="92">
        <f>'ង. សង្គតភាពទិន្នន័យ'!J13</f>
        <v>0</v>
      </c>
      <c r="K97" s="92">
        <f>'ង. សង្គតភាពទិន្នន័យ'!K13</f>
        <v>1</v>
      </c>
      <c r="L97" s="92">
        <f>'ង. សង្គតភាពទិន្នន័យ'!L13</f>
        <v>3</v>
      </c>
      <c r="M97" s="92">
        <f>'ង. សង្គតភាពទិន្នន័យ'!M13</f>
        <v>3</v>
      </c>
      <c r="N97" s="92">
        <f>'ង. សង្គតភាពទិន្នន័យ'!N13</f>
        <v>2</v>
      </c>
      <c r="O97" s="20">
        <f>'ង. សង្គតភាពទិន្នន័យ'!O13</f>
        <v>1.3333333333333333</v>
      </c>
      <c r="P97" s="264">
        <f>'ង. សង្គតភាពទិន្នន័យ'!Q13</f>
        <v>50</v>
      </c>
      <c r="Q97" s="264"/>
      <c r="R97" s="20">
        <f>'ង. សង្គតភាពទិន្នន័យ'!Q13</f>
        <v>50</v>
      </c>
      <c r="S97" s="78"/>
      <c r="T97" s="78"/>
    </row>
    <row r="98" spans="1:20">
      <c r="A98" s="19" t="s">
        <v>43</v>
      </c>
      <c r="B98" s="19">
        <f t="shared" ref="B98:O98" si="8">SUM(B90:B97)</f>
        <v>18</v>
      </c>
      <c r="C98" s="19">
        <f t="shared" si="8"/>
        <v>13</v>
      </c>
      <c r="D98" s="19">
        <f t="shared" si="8"/>
        <v>10</v>
      </c>
      <c r="E98" s="19">
        <f t="shared" si="8"/>
        <v>15</v>
      </c>
      <c r="F98" s="20">
        <f t="shared" si="8"/>
        <v>10</v>
      </c>
      <c r="G98" s="20">
        <f t="shared" si="8"/>
        <v>11</v>
      </c>
      <c r="H98" s="20">
        <f t="shared" si="8"/>
        <v>11</v>
      </c>
      <c r="I98" s="20">
        <f t="shared" si="8"/>
        <v>15</v>
      </c>
      <c r="J98" s="20">
        <f t="shared" si="8"/>
        <v>12</v>
      </c>
      <c r="K98" s="20">
        <f t="shared" si="8"/>
        <v>9</v>
      </c>
      <c r="L98" s="20">
        <f t="shared" si="8"/>
        <v>33</v>
      </c>
      <c r="M98" s="20">
        <f t="shared" si="8"/>
        <v>31</v>
      </c>
      <c r="N98" s="19">
        <f t="shared" si="8"/>
        <v>16</v>
      </c>
      <c r="O98" s="20">
        <f t="shared" si="8"/>
        <v>15.666666666666668</v>
      </c>
      <c r="P98" s="264">
        <f>N98/O98</f>
        <v>1.0212765957446808</v>
      </c>
      <c r="Q98" s="264"/>
      <c r="R98" s="22"/>
      <c r="S98" s="78"/>
      <c r="T98" s="78"/>
    </row>
    <row r="99" spans="1:20">
      <c r="A99" s="265" t="s">
        <v>44</v>
      </c>
      <c r="B99" s="265"/>
      <c r="C99" s="265"/>
      <c r="D99" s="265"/>
      <c r="E99" s="265"/>
      <c r="F99" s="265"/>
      <c r="G99" s="265"/>
      <c r="H99" s="265"/>
      <c r="I99" s="265"/>
      <c r="J99" s="265"/>
      <c r="K99" s="265"/>
      <c r="L99" s="265"/>
      <c r="M99" s="265"/>
      <c r="N99" s="265"/>
      <c r="O99" s="265"/>
      <c r="P99" s="265"/>
      <c r="Q99" s="265" t="s">
        <v>45</v>
      </c>
      <c r="R99" s="265"/>
      <c r="S99" s="78"/>
      <c r="T99" s="78"/>
    </row>
    <row r="100" spans="1:20">
      <c r="A100" s="265"/>
      <c r="B100" s="265"/>
      <c r="C100" s="265"/>
      <c r="D100" s="265"/>
      <c r="E100" s="265"/>
      <c r="F100" s="265"/>
      <c r="G100" s="265"/>
      <c r="H100" s="265"/>
      <c r="I100" s="265"/>
      <c r="J100" s="265"/>
      <c r="K100" s="265"/>
      <c r="L100" s="265"/>
      <c r="M100" s="265"/>
      <c r="N100" s="265"/>
      <c r="O100" s="265"/>
      <c r="P100" s="265"/>
      <c r="Q100" s="23" t="s">
        <v>46</v>
      </c>
      <c r="R100" s="23" t="s">
        <v>47</v>
      </c>
      <c r="S100" s="78"/>
      <c r="T100" s="78"/>
    </row>
    <row r="101" spans="1:20">
      <c r="A101" s="271">
        <f>('ង. សង្គតភាពទិន្នន័យ'!A16)</f>
        <v>0</v>
      </c>
      <c r="B101" s="272"/>
      <c r="C101" s="272"/>
      <c r="D101" s="272"/>
      <c r="E101" s="272"/>
      <c r="F101" s="272"/>
      <c r="G101" s="272"/>
      <c r="H101" s="272"/>
      <c r="I101" s="272"/>
      <c r="J101" s="272"/>
      <c r="K101" s="272"/>
      <c r="L101" s="272"/>
      <c r="M101" s="272"/>
      <c r="N101" s="272"/>
      <c r="O101" s="272"/>
      <c r="P101" s="273"/>
      <c r="Q101" s="23">
        <f>'ង. សង្គតភាពទិន្នន័យ'!P16</f>
        <v>8</v>
      </c>
      <c r="R101" s="23"/>
      <c r="S101" s="78"/>
      <c r="T101" s="78"/>
    </row>
    <row r="102" spans="1:20" ht="14.5" customHeight="1">
      <c r="A102" s="266" t="s">
        <v>95</v>
      </c>
      <c r="B102" s="267"/>
      <c r="C102" s="267"/>
      <c r="D102" s="267"/>
      <c r="E102" s="267"/>
      <c r="F102" s="267"/>
      <c r="G102" s="267"/>
      <c r="H102" s="267"/>
      <c r="I102" s="267"/>
      <c r="J102" s="267"/>
      <c r="K102" s="267"/>
      <c r="L102" s="267"/>
      <c r="M102" s="267"/>
      <c r="N102" s="267"/>
      <c r="O102" s="125"/>
      <c r="P102" s="145">
        <f>'ង. សង្គតភាពទិន្នន័យ'!P17</f>
        <v>4</v>
      </c>
      <c r="Q102" s="20">
        <f>'ង. សង្គតភាពទិន្នន័យ'!P17</f>
        <v>4</v>
      </c>
      <c r="R102" s="24">
        <f>Q102/Q104*100</f>
        <v>50</v>
      </c>
      <c r="S102" s="78"/>
      <c r="T102" s="78"/>
    </row>
    <row r="103" spans="1:20" ht="15" customHeight="1">
      <c r="A103" s="268" t="s">
        <v>93</v>
      </c>
      <c r="B103" s="269"/>
      <c r="C103" s="269"/>
      <c r="D103" s="269"/>
      <c r="E103" s="269"/>
      <c r="F103" s="269"/>
      <c r="G103" s="269"/>
      <c r="H103" s="269"/>
      <c r="I103" s="269"/>
      <c r="J103" s="269"/>
      <c r="K103" s="269"/>
      <c r="L103" s="269"/>
      <c r="M103" s="269"/>
      <c r="N103" s="270"/>
      <c r="O103" s="121"/>
      <c r="P103" s="146">
        <f>'ង. សង្គតភាពទិន្នន័យ'!P18</f>
        <v>4</v>
      </c>
      <c r="Q103" s="20">
        <f>'ង. សង្គតភាពទិន្នន័យ'!P18</f>
        <v>4</v>
      </c>
      <c r="R103" s="20">
        <f>Q103/Q104*100</f>
        <v>50</v>
      </c>
      <c r="S103" s="78"/>
      <c r="T103" s="78"/>
    </row>
    <row r="104" spans="1:20" ht="15" customHeight="1" thickBot="1">
      <c r="A104" s="262"/>
      <c r="B104" s="262"/>
      <c r="C104" s="262"/>
      <c r="D104" s="262"/>
      <c r="E104" s="262"/>
      <c r="F104" s="262"/>
      <c r="G104" s="262"/>
      <c r="H104" s="262"/>
      <c r="I104" s="262"/>
      <c r="J104" s="262"/>
      <c r="K104" s="262"/>
      <c r="L104" s="262"/>
      <c r="M104" s="262"/>
      <c r="N104" s="262"/>
      <c r="O104" s="262"/>
      <c r="P104" s="262"/>
      <c r="Q104" s="93">
        <f>SUM(Q102:Q103)</f>
        <v>8</v>
      </c>
      <c r="R104" s="78"/>
      <c r="S104" s="78"/>
      <c r="T104" s="78"/>
    </row>
    <row r="105" spans="1:20">
      <c r="A105" s="263"/>
      <c r="B105" s="263"/>
      <c r="C105" s="263"/>
      <c r="D105" s="263"/>
      <c r="E105" s="263"/>
      <c r="F105" s="263"/>
      <c r="G105" s="263"/>
      <c r="H105" s="263"/>
      <c r="I105" s="263"/>
      <c r="J105" s="263"/>
      <c r="K105" s="263"/>
      <c r="L105" s="263"/>
      <c r="M105" s="263"/>
      <c r="N105" s="263"/>
      <c r="O105" s="263"/>
      <c r="P105" s="263"/>
      <c r="Q105" s="13"/>
    </row>
  </sheetData>
  <protectedRanges>
    <protectedRange algorithmName="SHA-512" hashValue="xxv6OWFNpE+QtvTS5Y7lCTYclXYEojwPTOhzyYWJUQUIvc7GNowlsIVEc5j5S0F6EOKLCQr4eGL9O/diUFaDlA==" saltValue="tMEwDDNASrHQsURbVYGGVQ==" spinCount="100000" sqref="O7:P22" name="Range1_2_1"/>
    <protectedRange algorithmName="SHA-512" hashValue="xxv6OWFNpE+QtvTS5Y7lCTYclXYEojwPTOhzyYWJUQUIvc7GNowlsIVEc5j5S0F6EOKLCQr4eGL9O/diUFaDlA==" saltValue="tMEwDDNASrHQsURbVYGGVQ==" spinCount="100000" sqref="P50:P64" name="Range1_2_2"/>
  </protectedRanges>
  <mergeCells count="72">
    <mergeCell ref="P94:Q94"/>
    <mergeCell ref="P95:Q95"/>
    <mergeCell ref="P96:Q96"/>
    <mergeCell ref="P97:Q97"/>
    <mergeCell ref="P89:Q89"/>
    <mergeCell ref="P90:Q90"/>
    <mergeCell ref="P93:Q93"/>
    <mergeCell ref="P91:Q91"/>
    <mergeCell ref="P92:Q92"/>
    <mergeCell ref="A104:P104"/>
    <mergeCell ref="A105:P105"/>
    <mergeCell ref="P98:Q98"/>
    <mergeCell ref="A99:P100"/>
    <mergeCell ref="Q99:R99"/>
    <mergeCell ref="A102:N102"/>
    <mergeCell ref="A103:N103"/>
    <mergeCell ref="A101:P101"/>
    <mergeCell ref="A23:P23"/>
    <mergeCell ref="A24:P24"/>
    <mergeCell ref="A62:O62"/>
    <mergeCell ref="A63:O63"/>
    <mergeCell ref="A78:D78"/>
    <mergeCell ref="A46:A48"/>
    <mergeCell ref="B46:M47"/>
    <mergeCell ref="N46:N48"/>
    <mergeCell ref="O46:O48"/>
    <mergeCell ref="P46:P48"/>
    <mergeCell ref="P25:P26"/>
    <mergeCell ref="A61:O61"/>
    <mergeCell ref="C25:N25"/>
    <mergeCell ref="O25:O26"/>
    <mergeCell ref="A84:R84"/>
    <mergeCell ref="A85:A88"/>
    <mergeCell ref="B85:M87"/>
    <mergeCell ref="N85:N87"/>
    <mergeCell ref="O85:O88"/>
    <mergeCell ref="P85:Q88"/>
    <mergeCell ref="R85:R88"/>
    <mergeCell ref="A80:F80"/>
    <mergeCell ref="O37:P37"/>
    <mergeCell ref="A39:N39"/>
    <mergeCell ref="A40:N40"/>
    <mergeCell ref="A44:P44"/>
    <mergeCell ref="A41:N41"/>
    <mergeCell ref="A65:G65"/>
    <mergeCell ref="A2:P2"/>
    <mergeCell ref="A3:A5"/>
    <mergeCell ref="B3:M4"/>
    <mergeCell ref="N3:N5"/>
    <mergeCell ref="O3:O5"/>
    <mergeCell ref="P3:P5"/>
    <mergeCell ref="A16:N17"/>
    <mergeCell ref="A20:N20"/>
    <mergeCell ref="O16:P16"/>
    <mergeCell ref="A18:N18"/>
    <mergeCell ref="A19:N19"/>
    <mergeCell ref="A83:R83"/>
    <mergeCell ref="A21:N21"/>
    <mergeCell ref="A22:N22"/>
    <mergeCell ref="A66:G66"/>
    <mergeCell ref="A67:A68"/>
    <mergeCell ref="B67:B68"/>
    <mergeCell ref="C67:C68"/>
    <mergeCell ref="A42:N42"/>
    <mergeCell ref="A59:O60"/>
    <mergeCell ref="A45:P45"/>
    <mergeCell ref="A25:A26"/>
    <mergeCell ref="B25:B26"/>
    <mergeCell ref="A64:O64"/>
    <mergeCell ref="A43:N43"/>
    <mergeCell ref="A37:N38"/>
    <mergeCell ref="A79:E79"/>
  </mergeCells>
  <conditionalFormatting sqref="P7:P14">
    <cfRule type="cellIs" dxfId="35" priority="13" operator="greaterThan">
      <formula>100</formula>
    </cfRule>
    <cfRule type="cellIs" dxfId="34" priority="14" operator="between">
      <formula>90</formula>
      <formula>100</formula>
    </cfRule>
    <cfRule type="cellIs" dxfId="33" priority="15" operator="lessThan">
      <formula>75</formula>
    </cfRule>
    <cfRule type="cellIs" dxfId="32" priority="16" operator="between">
      <formula>75</formula>
      <formula>90</formula>
    </cfRule>
  </conditionalFormatting>
  <conditionalFormatting sqref="P28:P35">
    <cfRule type="cellIs" dxfId="31" priority="9" operator="greaterThan">
      <formula>100</formula>
    </cfRule>
    <cfRule type="cellIs" dxfId="30" priority="10" operator="between">
      <formula>90</formula>
      <formula>100</formula>
    </cfRule>
    <cfRule type="cellIs" dxfId="29" priority="11" operator="lessThan">
      <formula>75</formula>
    </cfRule>
    <cfRule type="cellIs" dxfId="28" priority="12" operator="between">
      <formula>75</formula>
      <formula>90</formula>
    </cfRule>
  </conditionalFormatting>
  <conditionalFormatting sqref="P39:P41">
    <cfRule type="cellIs" dxfId="27" priority="23" operator="equal">
      <formula>100</formula>
    </cfRule>
    <cfRule type="cellIs" dxfId="26" priority="24" operator="lessThan">
      <formula>75</formula>
    </cfRule>
    <cfRule type="cellIs" dxfId="25" priority="25" operator="between">
      <formula>75</formula>
      <formula>99</formula>
    </cfRule>
  </conditionalFormatting>
  <conditionalFormatting sqref="P50:P57">
    <cfRule type="cellIs" dxfId="24" priority="5" operator="greaterThan">
      <formula>100</formula>
    </cfRule>
    <cfRule type="cellIs" dxfId="23" priority="6" operator="between">
      <formula>91</formula>
      <formula>99</formula>
    </cfRule>
    <cfRule type="cellIs" dxfId="22" priority="7" operator="lessThan">
      <formula>90</formula>
    </cfRule>
    <cfRule type="cellIs" dxfId="21" priority="8" operator="equal">
      <formula>100</formula>
    </cfRule>
  </conditionalFormatting>
  <conditionalFormatting sqref="P90:Q97">
    <cfRule type="cellIs" dxfId="20" priority="1" operator="between">
      <formula>33</formula>
      <formula>0</formula>
    </cfRule>
    <cfRule type="cellIs" dxfId="19" priority="3" operator="lessThan">
      <formula>- 33</formula>
    </cfRule>
    <cfRule type="cellIs" dxfId="18" priority="4" operator="greaterThanOrEqual">
      <formula>33</formula>
    </cfRule>
  </conditionalFormatting>
  <conditionalFormatting sqref="R90:R98">
    <cfRule type="cellIs" dxfId="17" priority="26" operator="lessThan">
      <formula>33</formula>
    </cfRule>
    <cfRule type="cellIs" dxfId="16" priority="27" operator="greaterThan">
      <formula>33</formula>
    </cfRule>
  </conditionalFormatting>
  <pageMargins left="0.7" right="0.7" top="0.75" bottom="0.75" header="0.3" footer="0.3"/>
  <pageSetup orientation="portrait" r:id="rId1"/>
  <tableParts count="3">
    <tablePart r:id="rId2"/>
    <tablePart r:id="rId3"/>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សេចក្តីណែនាំ!$A$13:$A$19</xm:f>
          </x14:formula1>
          <xm:sqref>A83:R83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sheetPr>
  <dimension ref="A1:U24"/>
  <sheetViews>
    <sheetView zoomScale="55" zoomScaleNormal="55" workbookViewId="0">
      <selection activeCell="W12" sqref="W12"/>
    </sheetView>
  </sheetViews>
  <sheetFormatPr defaultRowHeight="14.5"/>
  <cols>
    <col min="1" max="1" width="21.81640625" customWidth="1"/>
    <col min="2" max="2" width="5" customWidth="1"/>
    <col min="3" max="3" width="4.1796875" bestFit="1" customWidth="1"/>
    <col min="4" max="4" width="5.26953125" customWidth="1"/>
    <col min="5" max="5" width="4.7265625" customWidth="1"/>
    <col min="6" max="6" width="5.54296875" bestFit="1" customWidth="1"/>
    <col min="7" max="7" width="5.453125" customWidth="1"/>
    <col min="8" max="8" width="5.1796875" bestFit="1" customWidth="1"/>
    <col min="9" max="9" width="5.26953125" customWidth="1"/>
    <col min="10" max="10" width="4.54296875" customWidth="1"/>
    <col min="11" max="11" width="4.81640625" customWidth="1"/>
    <col min="12" max="12" width="5.1796875" customWidth="1"/>
    <col min="13" max="13" width="5.453125" customWidth="1"/>
    <col min="14" max="14" width="17.81640625" customWidth="1"/>
    <col min="15" max="15" width="17.26953125" customWidth="1"/>
    <col min="16" max="16" width="18.54296875" customWidth="1"/>
  </cols>
  <sheetData>
    <row r="1" spans="1:18">
      <c r="A1" s="275" t="s">
        <v>126</v>
      </c>
      <c r="B1" s="276"/>
      <c r="C1" s="276"/>
      <c r="D1" s="276"/>
      <c r="E1" s="276"/>
      <c r="F1" s="276"/>
      <c r="G1" s="276"/>
      <c r="H1" s="276"/>
      <c r="I1" s="276"/>
      <c r="J1" s="276"/>
      <c r="K1" s="276"/>
      <c r="L1" s="276"/>
      <c r="M1" s="276"/>
      <c r="N1" s="276"/>
      <c r="O1" s="276"/>
      <c r="P1" s="276"/>
    </row>
    <row r="2" spans="1:18">
      <c r="A2" s="275" t="s">
        <v>127</v>
      </c>
      <c r="B2" s="276"/>
      <c r="C2" s="276"/>
      <c r="D2" s="276"/>
      <c r="E2" s="276"/>
      <c r="F2" s="276"/>
      <c r="G2" s="276"/>
      <c r="H2" s="276"/>
      <c r="I2" s="276"/>
      <c r="J2" s="276"/>
      <c r="K2" s="276"/>
      <c r="L2" s="276"/>
      <c r="M2" s="276"/>
      <c r="N2" s="276"/>
      <c r="O2" s="276"/>
      <c r="P2" s="276"/>
    </row>
    <row r="3" spans="1:18">
      <c r="A3" s="277" t="s">
        <v>128</v>
      </c>
      <c r="B3" s="278" t="s">
        <v>129</v>
      </c>
      <c r="C3" s="279"/>
      <c r="D3" s="279"/>
      <c r="E3" s="279"/>
      <c r="F3" s="279"/>
      <c r="G3" s="279"/>
      <c r="H3" s="279"/>
      <c r="I3" s="279"/>
      <c r="J3" s="279"/>
      <c r="K3" s="279"/>
      <c r="L3" s="279"/>
      <c r="M3" s="280"/>
      <c r="N3" s="277" t="s">
        <v>142</v>
      </c>
      <c r="O3" s="284" t="s">
        <v>142</v>
      </c>
      <c r="P3" s="285" t="s">
        <v>149</v>
      </c>
    </row>
    <row r="4" spans="1:18" ht="21.65" customHeight="1">
      <c r="A4" s="277"/>
      <c r="B4" s="281"/>
      <c r="C4" s="282"/>
      <c r="D4" s="282"/>
      <c r="E4" s="282"/>
      <c r="F4" s="282"/>
      <c r="G4" s="282"/>
      <c r="H4" s="282"/>
      <c r="I4" s="282"/>
      <c r="J4" s="282"/>
      <c r="K4" s="282"/>
      <c r="L4" s="282"/>
      <c r="M4" s="283"/>
      <c r="N4" s="277"/>
      <c r="O4" s="284"/>
      <c r="P4" s="285"/>
    </row>
    <row r="5" spans="1:18" ht="46.5" customHeight="1">
      <c r="A5" s="277"/>
      <c r="B5" s="160" t="s">
        <v>130</v>
      </c>
      <c r="C5" s="160" t="s">
        <v>131</v>
      </c>
      <c r="D5" s="160" t="s">
        <v>132</v>
      </c>
      <c r="E5" s="160" t="s">
        <v>133</v>
      </c>
      <c r="F5" s="160" t="s">
        <v>134</v>
      </c>
      <c r="G5" s="160" t="s">
        <v>135</v>
      </c>
      <c r="H5" s="160" t="s">
        <v>136</v>
      </c>
      <c r="I5" s="160" t="s">
        <v>137</v>
      </c>
      <c r="J5" s="160" t="s">
        <v>138</v>
      </c>
      <c r="K5" s="161" t="s">
        <v>139</v>
      </c>
      <c r="L5" s="160" t="s">
        <v>140</v>
      </c>
      <c r="M5" s="162" t="s">
        <v>141</v>
      </c>
      <c r="N5" s="277"/>
      <c r="O5" s="284"/>
      <c r="P5" s="285"/>
    </row>
    <row r="6" spans="1:18">
      <c r="A6" s="68" t="s">
        <v>15</v>
      </c>
      <c r="B6" s="68" t="s">
        <v>16</v>
      </c>
      <c r="C6" s="68" t="s">
        <v>17</v>
      </c>
      <c r="D6" s="68" t="s">
        <v>18</v>
      </c>
      <c r="E6" s="68" t="s">
        <v>19</v>
      </c>
      <c r="F6" s="68" t="s">
        <v>20</v>
      </c>
      <c r="G6" s="68" t="s">
        <v>21</v>
      </c>
      <c r="H6" s="68" t="s">
        <v>22</v>
      </c>
      <c r="I6" s="68" t="s">
        <v>23</v>
      </c>
      <c r="J6" s="68" t="s">
        <v>24</v>
      </c>
      <c r="K6" s="68" t="s">
        <v>25</v>
      </c>
      <c r="L6" s="68" t="s">
        <v>26</v>
      </c>
      <c r="M6" s="68" t="s">
        <v>27</v>
      </c>
      <c r="N6" s="68" t="s">
        <v>28</v>
      </c>
      <c r="O6" s="68" t="s">
        <v>29</v>
      </c>
      <c r="P6" s="69" t="s">
        <v>30</v>
      </c>
    </row>
    <row r="7" spans="1:18">
      <c r="A7" s="164" t="s">
        <v>79</v>
      </c>
      <c r="B7" s="71">
        <v>1</v>
      </c>
      <c r="C7" s="71">
        <v>0</v>
      </c>
      <c r="D7" s="71">
        <v>0</v>
      </c>
      <c r="E7" s="71">
        <v>0</v>
      </c>
      <c r="F7" s="71">
        <v>0</v>
      </c>
      <c r="G7" s="71">
        <v>0</v>
      </c>
      <c r="H7" s="71">
        <v>0</v>
      </c>
      <c r="I7" s="71">
        <v>0</v>
      </c>
      <c r="J7" s="71">
        <v>0</v>
      </c>
      <c r="K7" s="71">
        <v>0</v>
      </c>
      <c r="L7" s="71">
        <v>0</v>
      </c>
      <c r="M7" s="71">
        <v>0</v>
      </c>
      <c r="N7" s="71">
        <v>12</v>
      </c>
      <c r="O7" s="71">
        <f>COUNTIF(B7:M7,"=1")</f>
        <v>1</v>
      </c>
      <c r="P7" s="73">
        <f>O7/N7*100</f>
        <v>8.3333333333333321</v>
      </c>
      <c r="R7" s="123"/>
    </row>
    <row r="8" spans="1:18">
      <c r="A8" s="164" t="s">
        <v>80</v>
      </c>
      <c r="B8" s="71">
        <v>1</v>
      </c>
      <c r="C8" s="71">
        <v>1</v>
      </c>
      <c r="D8" s="71">
        <v>1</v>
      </c>
      <c r="E8" s="71">
        <v>1</v>
      </c>
      <c r="F8" s="71">
        <v>1</v>
      </c>
      <c r="G8" s="71">
        <v>1</v>
      </c>
      <c r="H8" s="71">
        <v>1</v>
      </c>
      <c r="I8" s="71">
        <v>1</v>
      </c>
      <c r="J8" s="71">
        <v>1</v>
      </c>
      <c r="K8" s="71">
        <v>1</v>
      </c>
      <c r="L8" s="71">
        <v>1</v>
      </c>
      <c r="M8" s="71">
        <v>1</v>
      </c>
      <c r="N8" s="71">
        <v>12</v>
      </c>
      <c r="O8" s="71">
        <f t="shared" ref="O8:O14" si="0">COUNTIF(B8:M8,"=1")</f>
        <v>12</v>
      </c>
      <c r="P8" s="73">
        <f>O8/N8*100</f>
        <v>100</v>
      </c>
      <c r="R8" s="123"/>
    </row>
    <row r="9" spans="1:18">
      <c r="A9" s="164" t="s">
        <v>81</v>
      </c>
      <c r="B9" s="71">
        <v>0</v>
      </c>
      <c r="C9" s="71">
        <v>1</v>
      </c>
      <c r="D9" s="71">
        <v>0</v>
      </c>
      <c r="E9" s="71">
        <v>0</v>
      </c>
      <c r="F9" s="71">
        <v>0</v>
      </c>
      <c r="G9" s="71">
        <v>0</v>
      </c>
      <c r="H9" s="71">
        <v>0</v>
      </c>
      <c r="I9" s="71">
        <v>1</v>
      </c>
      <c r="J9" s="71">
        <v>0</v>
      </c>
      <c r="K9" s="71">
        <v>1</v>
      </c>
      <c r="L9" s="71">
        <v>0</v>
      </c>
      <c r="M9" s="71">
        <v>0</v>
      </c>
      <c r="N9" s="71">
        <v>12</v>
      </c>
      <c r="O9" s="71">
        <f t="shared" si="0"/>
        <v>3</v>
      </c>
      <c r="P9" s="73">
        <f>O9/N9*100</f>
        <v>25</v>
      </c>
      <c r="R9" s="123"/>
    </row>
    <row r="10" spans="1:18">
      <c r="A10" s="164" t="s">
        <v>82</v>
      </c>
      <c r="B10" s="71">
        <v>0</v>
      </c>
      <c r="C10" s="71">
        <v>0</v>
      </c>
      <c r="D10" s="71">
        <v>1</v>
      </c>
      <c r="E10" s="71">
        <v>0</v>
      </c>
      <c r="F10" s="71">
        <v>0</v>
      </c>
      <c r="G10" s="71">
        <v>0</v>
      </c>
      <c r="H10" s="71">
        <v>0</v>
      </c>
      <c r="I10" s="71">
        <v>0</v>
      </c>
      <c r="J10" s="71">
        <v>1</v>
      </c>
      <c r="K10" s="71">
        <v>0</v>
      </c>
      <c r="L10" s="71">
        <v>0</v>
      </c>
      <c r="M10" s="71">
        <v>0</v>
      </c>
      <c r="N10" s="71">
        <v>12</v>
      </c>
      <c r="O10" s="71">
        <f t="shared" si="0"/>
        <v>2</v>
      </c>
      <c r="P10" s="75">
        <v>17</v>
      </c>
      <c r="R10" s="123"/>
    </row>
    <row r="11" spans="1:18">
      <c r="A11" s="164" t="s">
        <v>83</v>
      </c>
      <c r="B11" s="71">
        <v>0</v>
      </c>
      <c r="C11" s="71">
        <v>0</v>
      </c>
      <c r="D11" s="71">
        <v>0</v>
      </c>
      <c r="E11" s="71">
        <v>1</v>
      </c>
      <c r="F11" s="71">
        <v>0</v>
      </c>
      <c r="G11" s="71">
        <v>0</v>
      </c>
      <c r="H11" s="71">
        <v>0</v>
      </c>
      <c r="I11" s="71">
        <v>0</v>
      </c>
      <c r="J11" s="71">
        <v>0</v>
      </c>
      <c r="K11" s="71">
        <v>0</v>
      </c>
      <c r="L11" s="71">
        <v>0</v>
      </c>
      <c r="M11" s="71">
        <v>0</v>
      </c>
      <c r="N11" s="71">
        <v>12</v>
      </c>
      <c r="O11" s="71">
        <f t="shared" si="0"/>
        <v>1</v>
      </c>
      <c r="P11" s="75">
        <f>O11/N11*100</f>
        <v>8.3333333333333321</v>
      </c>
      <c r="R11" s="123"/>
    </row>
    <row r="12" spans="1:18">
      <c r="A12" s="164" t="s">
        <v>84</v>
      </c>
      <c r="B12" s="71">
        <v>0</v>
      </c>
      <c r="C12" s="71">
        <v>0</v>
      </c>
      <c r="D12" s="71">
        <v>0</v>
      </c>
      <c r="E12" s="71">
        <v>0</v>
      </c>
      <c r="F12" s="71">
        <v>1</v>
      </c>
      <c r="G12" s="71">
        <v>0</v>
      </c>
      <c r="H12" s="71">
        <v>0</v>
      </c>
      <c r="I12" s="71">
        <v>0</v>
      </c>
      <c r="J12" s="71">
        <v>0</v>
      </c>
      <c r="K12" s="71">
        <v>0</v>
      </c>
      <c r="L12" s="71">
        <v>0</v>
      </c>
      <c r="M12" s="71">
        <v>0</v>
      </c>
      <c r="N12" s="71">
        <v>12</v>
      </c>
      <c r="O12" s="71">
        <f t="shared" si="0"/>
        <v>1</v>
      </c>
      <c r="P12" s="73">
        <f t="shared" ref="P12:P14" si="1">O12/N12*100</f>
        <v>8.3333333333333321</v>
      </c>
      <c r="R12" s="123"/>
    </row>
    <row r="13" spans="1:18">
      <c r="A13" s="164" t="s">
        <v>85</v>
      </c>
      <c r="B13" s="71">
        <v>1</v>
      </c>
      <c r="C13" s="71">
        <v>1</v>
      </c>
      <c r="D13" s="71">
        <v>1</v>
      </c>
      <c r="E13" s="71">
        <v>1</v>
      </c>
      <c r="F13" s="71">
        <v>1</v>
      </c>
      <c r="G13" s="71">
        <v>1</v>
      </c>
      <c r="H13" s="71">
        <v>1</v>
      </c>
      <c r="I13" s="71">
        <v>1</v>
      </c>
      <c r="J13" s="71">
        <v>1</v>
      </c>
      <c r="K13" s="71">
        <v>1</v>
      </c>
      <c r="L13" s="71">
        <v>1</v>
      </c>
      <c r="M13" s="71">
        <v>1</v>
      </c>
      <c r="N13" s="71">
        <v>12</v>
      </c>
      <c r="O13" s="71">
        <f t="shared" si="0"/>
        <v>12</v>
      </c>
      <c r="P13" s="73">
        <f t="shared" si="1"/>
        <v>100</v>
      </c>
      <c r="R13" s="123"/>
    </row>
    <row r="14" spans="1:18">
      <c r="A14" s="164" t="s">
        <v>86</v>
      </c>
      <c r="B14" s="71">
        <v>0</v>
      </c>
      <c r="C14" s="71">
        <v>0</v>
      </c>
      <c r="D14" s="71">
        <v>0</v>
      </c>
      <c r="E14" s="71">
        <v>0</v>
      </c>
      <c r="F14" s="71">
        <v>0</v>
      </c>
      <c r="G14" s="71">
        <v>0</v>
      </c>
      <c r="H14" s="71">
        <v>1</v>
      </c>
      <c r="I14" s="71">
        <v>0</v>
      </c>
      <c r="J14" s="71">
        <v>0</v>
      </c>
      <c r="K14" s="71">
        <v>0</v>
      </c>
      <c r="L14" s="71">
        <v>0</v>
      </c>
      <c r="M14" s="71">
        <v>0</v>
      </c>
      <c r="N14" s="71">
        <v>12</v>
      </c>
      <c r="O14" s="71">
        <f t="shared" si="0"/>
        <v>1</v>
      </c>
      <c r="P14" s="73">
        <f t="shared" si="1"/>
        <v>8.3333333333333321</v>
      </c>
      <c r="R14" s="123"/>
    </row>
    <row r="15" spans="1:18">
      <c r="A15" s="163" t="s">
        <v>143</v>
      </c>
      <c r="B15" s="74">
        <f t="shared" ref="B15:O15" si="2">SUM(B7:B14)</f>
        <v>3</v>
      </c>
      <c r="C15" s="74">
        <f t="shared" si="2"/>
        <v>3</v>
      </c>
      <c r="D15" s="74">
        <f t="shared" si="2"/>
        <v>3</v>
      </c>
      <c r="E15" s="74">
        <f t="shared" si="2"/>
        <v>3</v>
      </c>
      <c r="F15" s="74">
        <f t="shared" si="2"/>
        <v>3</v>
      </c>
      <c r="G15" s="74">
        <f t="shared" si="2"/>
        <v>2</v>
      </c>
      <c r="H15" s="74">
        <f t="shared" si="2"/>
        <v>3</v>
      </c>
      <c r="I15" s="74">
        <f t="shared" si="2"/>
        <v>3</v>
      </c>
      <c r="J15" s="74">
        <f t="shared" si="2"/>
        <v>3</v>
      </c>
      <c r="K15" s="74">
        <f t="shared" si="2"/>
        <v>3</v>
      </c>
      <c r="L15" s="74">
        <f t="shared" si="2"/>
        <v>2</v>
      </c>
      <c r="M15" s="74">
        <f t="shared" si="2"/>
        <v>2</v>
      </c>
      <c r="N15" s="74">
        <f t="shared" si="2"/>
        <v>96</v>
      </c>
      <c r="O15" s="72">
        <f t="shared" si="2"/>
        <v>33</v>
      </c>
      <c r="P15" s="73">
        <f>O15/N15*100</f>
        <v>34.375</v>
      </c>
    </row>
    <row r="16" spans="1:18">
      <c r="A16" s="290" t="s">
        <v>144</v>
      </c>
      <c r="B16" s="291"/>
      <c r="C16" s="291"/>
      <c r="D16" s="291"/>
      <c r="E16" s="291"/>
      <c r="F16" s="291"/>
      <c r="G16" s="291"/>
      <c r="H16" s="291"/>
      <c r="I16" s="291"/>
      <c r="J16" s="291"/>
      <c r="K16" s="291"/>
      <c r="L16" s="291"/>
      <c r="M16" s="291"/>
      <c r="N16" s="292"/>
      <c r="O16" s="296" t="s">
        <v>146</v>
      </c>
      <c r="P16" s="297"/>
    </row>
    <row r="17" spans="1:21">
      <c r="A17" s="293"/>
      <c r="B17" s="294"/>
      <c r="C17" s="294"/>
      <c r="D17" s="294"/>
      <c r="E17" s="294"/>
      <c r="F17" s="294"/>
      <c r="G17" s="294"/>
      <c r="H17" s="294"/>
      <c r="I17" s="294"/>
      <c r="J17" s="294"/>
      <c r="K17" s="294"/>
      <c r="L17" s="294"/>
      <c r="M17" s="294"/>
      <c r="N17" s="295"/>
      <c r="O17" s="165" t="s">
        <v>147</v>
      </c>
      <c r="P17" s="165" t="s">
        <v>148</v>
      </c>
    </row>
    <row r="18" spans="1:21" ht="22" customHeight="1">
      <c r="A18" s="298" t="s">
        <v>150</v>
      </c>
      <c r="B18" s="298"/>
      <c r="C18" s="298"/>
      <c r="D18" s="298"/>
      <c r="E18" s="298"/>
      <c r="F18" s="298"/>
      <c r="G18" s="298"/>
      <c r="H18" s="298"/>
      <c r="I18" s="298"/>
      <c r="J18" s="298"/>
      <c r="K18" s="298"/>
      <c r="L18" s="298"/>
      <c r="M18" s="298"/>
      <c r="N18" s="299"/>
      <c r="O18" s="73">
        <f>COUNTIFS(P7:P14,"&gt;=75",P7:P14,"&lt;=90")</f>
        <v>0</v>
      </c>
      <c r="P18" s="73">
        <f>O18/O22*100</f>
        <v>0</v>
      </c>
    </row>
    <row r="19" spans="1:21">
      <c r="A19" s="227" t="s">
        <v>151</v>
      </c>
      <c r="B19" s="228"/>
      <c r="C19" s="228"/>
      <c r="D19" s="228"/>
      <c r="E19" s="228"/>
      <c r="F19" s="228"/>
      <c r="G19" s="228"/>
      <c r="H19" s="228"/>
      <c r="I19" s="228"/>
      <c r="J19" s="228"/>
      <c r="K19" s="228"/>
      <c r="L19" s="228"/>
      <c r="M19" s="228"/>
      <c r="N19" s="229"/>
      <c r="O19" s="72">
        <f>COUNTIFS(P7:P14,"&lt;=75")</f>
        <v>6</v>
      </c>
      <c r="P19" s="75">
        <f>O19/O22*100</f>
        <v>100</v>
      </c>
    </row>
    <row r="20" spans="1:21">
      <c r="A20" s="220" t="s">
        <v>219</v>
      </c>
      <c r="B20" s="221"/>
      <c r="C20" s="221"/>
      <c r="D20" s="221"/>
      <c r="E20" s="221"/>
      <c r="F20" s="221"/>
      <c r="G20" s="221"/>
      <c r="H20" s="221"/>
      <c r="I20" s="221"/>
      <c r="J20" s="221"/>
      <c r="K20" s="221"/>
      <c r="L20" s="221"/>
      <c r="M20" s="221"/>
      <c r="N20" s="222"/>
      <c r="O20" s="72">
        <f>COUNTIFS(P7:P14,"&gt;=90.",P7:P14,"&lt;=100.")</f>
        <v>0</v>
      </c>
      <c r="P20" s="73">
        <f>O20/O22*100</f>
        <v>0</v>
      </c>
    </row>
    <row r="21" spans="1:21">
      <c r="A21" s="300" t="s">
        <v>220</v>
      </c>
      <c r="B21" s="301"/>
      <c r="C21" s="301"/>
      <c r="D21" s="301"/>
      <c r="E21" s="301"/>
      <c r="F21" s="301"/>
      <c r="G21" s="301"/>
      <c r="H21" s="301"/>
      <c r="I21" s="301"/>
      <c r="J21" s="301"/>
      <c r="K21" s="301"/>
      <c r="L21" s="301"/>
      <c r="M21" s="301"/>
      <c r="N21" s="302"/>
      <c r="O21" s="72">
        <f>COUNTIFS(P7:P14,"&gt;100")</f>
        <v>0</v>
      </c>
      <c r="P21" s="73">
        <f>O21/O22*100</f>
        <v>0</v>
      </c>
    </row>
    <row r="22" spans="1:21" ht="15" thickBot="1">
      <c r="A22" s="289" t="s">
        <v>145</v>
      </c>
      <c r="B22" s="289"/>
      <c r="C22" s="289"/>
      <c r="D22" s="289"/>
      <c r="E22" s="289"/>
      <c r="F22" s="289"/>
      <c r="G22" s="289"/>
      <c r="H22" s="289"/>
      <c r="I22" s="289"/>
      <c r="J22" s="289"/>
      <c r="K22" s="289"/>
      <c r="L22" s="289"/>
      <c r="M22" s="289"/>
      <c r="N22" s="289"/>
      <c r="O22" s="76">
        <f>SUM(O18:O21)</f>
        <v>6</v>
      </c>
      <c r="P22" s="77"/>
    </row>
    <row r="23" spans="1:21" ht="48" customHeight="1" thickBot="1">
      <c r="A23" s="1"/>
      <c r="B23" s="1"/>
      <c r="C23" s="1"/>
      <c r="D23" s="1"/>
      <c r="E23" s="1"/>
      <c r="F23" s="1"/>
      <c r="G23" s="1"/>
      <c r="H23" s="1"/>
      <c r="I23" s="1"/>
      <c r="J23" s="1"/>
      <c r="K23" s="1"/>
      <c r="L23" s="1"/>
      <c r="M23" s="1"/>
      <c r="N23" s="1"/>
      <c r="O23" s="287" t="s">
        <v>152</v>
      </c>
      <c r="P23" s="288"/>
    </row>
    <row r="24" spans="1:21">
      <c r="N24" s="286"/>
      <c r="O24" s="286"/>
      <c r="P24" s="286"/>
      <c r="Q24" s="286"/>
      <c r="R24" s="286"/>
      <c r="S24" s="286"/>
      <c r="T24" s="286"/>
      <c r="U24" s="286"/>
    </row>
  </sheetData>
  <protectedRanges>
    <protectedRange algorithmName="SHA-512" hashValue="xxv6OWFNpE+QtvTS5Y7lCTYclXYEojwPTOhzyYWJUQUIvc7GNowlsIVEc5j5S0F6EOKLCQr4eGL9O/diUFaDlA==" saltValue="tMEwDDNASrHQsURbVYGGVQ==" spinCount="100000" sqref="O15:P16 P7:P14 O18:P22" name="Range1_2"/>
    <protectedRange algorithmName="SHA-512" hashValue="xxv6OWFNpE+QtvTS5Y7lCTYclXYEojwPTOhzyYWJUQUIvc7GNowlsIVEc5j5S0F6EOKLCQr4eGL9O/diUFaDlA==" saltValue="tMEwDDNASrHQsURbVYGGVQ==" spinCount="100000" sqref="O17:P17" name="Range1_2_1"/>
  </protectedRanges>
  <mergeCells count="16">
    <mergeCell ref="N24:U24"/>
    <mergeCell ref="O23:P23"/>
    <mergeCell ref="A22:N22"/>
    <mergeCell ref="A16:N17"/>
    <mergeCell ref="O16:P16"/>
    <mergeCell ref="A18:N18"/>
    <mergeCell ref="A19:N19"/>
    <mergeCell ref="A20:N20"/>
    <mergeCell ref="A21:N21"/>
    <mergeCell ref="A1:P1"/>
    <mergeCell ref="A2:P2"/>
    <mergeCell ref="A3:A5"/>
    <mergeCell ref="B3:M4"/>
    <mergeCell ref="N3:N5"/>
    <mergeCell ref="O3:O5"/>
    <mergeCell ref="P3:P5"/>
  </mergeCells>
  <conditionalFormatting sqref="P7:P14">
    <cfRule type="cellIs" dxfId="15" priority="1" operator="between">
      <formula>90</formula>
      <formula>100</formula>
    </cfRule>
    <cfRule type="cellIs" dxfId="14" priority="2" operator="between">
      <formula>75</formula>
      <formula>90</formula>
    </cfRule>
    <cfRule type="cellIs" dxfId="13" priority="4" operator="lessThan">
      <formula>75</formula>
    </cfRule>
    <cfRule type="cellIs" dxfId="12" priority="5" operator="greaterThan">
      <formula>100</formula>
    </cfRule>
  </conditionalFormatting>
  <conditionalFormatting sqref="S13">
    <cfRule type="cellIs" dxfId="11" priority="6" operator="greaterThan">
      <formula>100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P42"/>
  <sheetViews>
    <sheetView zoomScale="55" zoomScaleNormal="55" workbookViewId="0">
      <selection sqref="A1:P24"/>
    </sheetView>
  </sheetViews>
  <sheetFormatPr defaultColWidth="8.7265625" defaultRowHeight="14"/>
  <cols>
    <col min="1" max="1" width="26.1796875" style="78" customWidth="1"/>
    <col min="2" max="2" width="19" style="78" customWidth="1"/>
    <col min="3" max="14" width="7.54296875" style="78" customWidth="1"/>
    <col min="15" max="15" width="24.453125" style="78" customWidth="1"/>
    <col min="16" max="16" width="23.1796875" style="78" customWidth="1"/>
    <col min="17" max="16384" width="8.7265625" style="78"/>
  </cols>
  <sheetData>
    <row r="1" spans="1:16" ht="18">
      <c r="A1" s="305" t="s">
        <v>153</v>
      </c>
      <c r="B1" s="305"/>
      <c r="C1" s="305"/>
      <c r="D1" s="305"/>
      <c r="E1" s="305"/>
      <c r="F1" s="305"/>
      <c r="G1" s="305"/>
      <c r="H1" s="305"/>
      <c r="I1" s="305"/>
      <c r="J1" s="305"/>
      <c r="K1" s="305"/>
      <c r="L1" s="305"/>
      <c r="M1" s="305"/>
      <c r="N1" s="305"/>
      <c r="O1" s="305"/>
      <c r="P1" s="305"/>
    </row>
    <row r="2" spans="1:16" ht="69.650000000000006" customHeight="1">
      <c r="A2" s="306" t="s">
        <v>128</v>
      </c>
      <c r="B2" s="306" t="s">
        <v>154</v>
      </c>
      <c r="C2" s="306" t="s">
        <v>155</v>
      </c>
      <c r="D2" s="306"/>
      <c r="E2" s="306"/>
      <c r="F2" s="306"/>
      <c r="G2" s="306"/>
      <c r="H2" s="306"/>
      <c r="I2" s="306"/>
      <c r="J2" s="306"/>
      <c r="K2" s="306"/>
      <c r="L2" s="306"/>
      <c r="M2" s="306"/>
      <c r="N2" s="306"/>
      <c r="O2" s="306" t="s">
        <v>156</v>
      </c>
      <c r="P2" s="166" t="s">
        <v>157</v>
      </c>
    </row>
    <row r="3" spans="1:16">
      <c r="A3" s="306"/>
      <c r="B3" s="306"/>
      <c r="C3" s="167" t="s">
        <v>130</v>
      </c>
      <c r="D3" s="167" t="s">
        <v>131</v>
      </c>
      <c r="E3" s="167" t="s">
        <v>132</v>
      </c>
      <c r="F3" s="167" t="s">
        <v>133</v>
      </c>
      <c r="G3" s="167" t="s">
        <v>134</v>
      </c>
      <c r="H3" s="167" t="s">
        <v>135</v>
      </c>
      <c r="I3" s="167" t="s">
        <v>136</v>
      </c>
      <c r="J3" s="167" t="s">
        <v>137</v>
      </c>
      <c r="K3" s="167" t="s">
        <v>138</v>
      </c>
      <c r="L3" s="167" t="s">
        <v>139</v>
      </c>
      <c r="M3" s="167" t="s">
        <v>140</v>
      </c>
      <c r="N3" s="167" t="s">
        <v>141</v>
      </c>
      <c r="O3" s="306"/>
      <c r="P3" s="168" t="s">
        <v>158</v>
      </c>
    </row>
    <row r="4" spans="1:16">
      <c r="A4" s="30" t="s">
        <v>15</v>
      </c>
      <c r="B4" s="30" t="s">
        <v>16</v>
      </c>
      <c r="C4" s="30" t="s">
        <v>41</v>
      </c>
      <c r="D4" s="30" t="s">
        <v>18</v>
      </c>
      <c r="E4" s="30" t="s">
        <v>19</v>
      </c>
      <c r="F4" s="30" t="s">
        <v>42</v>
      </c>
      <c r="G4" s="30" t="s">
        <v>21</v>
      </c>
      <c r="H4" s="30" t="s">
        <v>22</v>
      </c>
      <c r="I4" s="30" t="s">
        <v>23</v>
      </c>
      <c r="J4" s="30" t="s">
        <v>24</v>
      </c>
      <c r="K4" s="30" t="s">
        <v>25</v>
      </c>
      <c r="L4" s="30" t="s">
        <v>26</v>
      </c>
      <c r="M4" s="30" t="s">
        <v>27</v>
      </c>
      <c r="N4" s="30" t="s">
        <v>28</v>
      </c>
      <c r="O4" s="30" t="s">
        <v>29</v>
      </c>
      <c r="P4" s="30" t="s">
        <v>30</v>
      </c>
    </row>
    <row r="5" spans="1:16">
      <c r="A5" s="169" t="str">
        <f>'[2]ក. អត្រានៃការទទួលបានរបាយការណ៍'!A7</f>
        <v>វាលអង្គពពេល</v>
      </c>
      <c r="B5" s="32">
        <f>'[2]ក. អត្រានៃការទទួលបានរបាយការណ៍'!O7</f>
        <v>1</v>
      </c>
      <c r="C5" s="71">
        <v>1</v>
      </c>
      <c r="D5" s="71"/>
      <c r="E5" s="71"/>
      <c r="F5" s="71"/>
      <c r="G5" s="71"/>
      <c r="H5" s="71"/>
      <c r="I5" s="71"/>
      <c r="J5" s="71"/>
      <c r="K5" s="71"/>
      <c r="L5" s="71"/>
      <c r="M5" s="71"/>
      <c r="N5" s="71"/>
      <c r="O5" s="51">
        <f>SUM(N5+M5+L5+K5+J5+I5+G5+F5+E5+D5+C5)</f>
        <v>1</v>
      </c>
      <c r="P5" s="51">
        <f>O5/B5*100</f>
        <v>100</v>
      </c>
    </row>
    <row r="6" spans="1:16">
      <c r="A6" s="169" t="str">
        <f>'[2]ក. អត្រានៃការទទួលបានរបាយការណ៍'!A8</f>
        <v>ពោធិ៍មាស</v>
      </c>
      <c r="B6" s="32">
        <f>'[2]ក. អត្រានៃការទទួលបានរបាយការណ៍'!O8</f>
        <v>12</v>
      </c>
      <c r="C6" s="71">
        <v>1</v>
      </c>
      <c r="D6" s="71">
        <v>1</v>
      </c>
      <c r="E6" s="71">
        <v>1</v>
      </c>
      <c r="F6" s="71">
        <v>1</v>
      </c>
      <c r="G6" s="71">
        <v>1</v>
      </c>
      <c r="H6" s="71">
        <v>1</v>
      </c>
      <c r="I6" s="71">
        <v>1</v>
      </c>
      <c r="J6" s="71">
        <v>1</v>
      </c>
      <c r="K6" s="71">
        <v>1</v>
      </c>
      <c r="L6" s="71">
        <v>1</v>
      </c>
      <c r="M6" s="71">
        <v>1</v>
      </c>
      <c r="N6" s="71">
        <v>1</v>
      </c>
      <c r="O6" s="51">
        <f>SUM(N6+M6+L6+K6+J6+I6+H6+G6+F6+E6+D6+C6)</f>
        <v>12</v>
      </c>
      <c r="P6" s="51">
        <f>O6/B6*100</f>
        <v>100</v>
      </c>
    </row>
    <row r="7" spans="1:16">
      <c r="A7" s="169" t="str">
        <f>'[2]ក. អត្រានៃការទទួលបានរបាយការណ៍'!A9</f>
        <v>និទាន</v>
      </c>
      <c r="B7" s="32">
        <f>'[2]ក. អត្រានៃការទទួលបានរបាយការណ៍'!O9</f>
        <v>3</v>
      </c>
      <c r="C7" s="71">
        <v>0</v>
      </c>
      <c r="D7" s="71">
        <v>1</v>
      </c>
      <c r="E7" s="71"/>
      <c r="F7" s="71"/>
      <c r="G7" s="71"/>
      <c r="H7" s="71"/>
      <c r="I7" s="71"/>
      <c r="J7" s="71">
        <v>1</v>
      </c>
      <c r="K7" s="71"/>
      <c r="L7" s="71">
        <v>1</v>
      </c>
      <c r="M7" s="71"/>
      <c r="N7" s="71"/>
      <c r="O7" s="51">
        <f t="shared" ref="O7:O14" si="0">SUM(N7+M7+L7+K7+J7+I7+H7+G7+F7+E7+D7+C7)</f>
        <v>3</v>
      </c>
      <c r="P7" s="51">
        <f t="shared" ref="P7:P13" si="1">O7/B7*100</f>
        <v>100</v>
      </c>
    </row>
    <row r="8" spans="1:16">
      <c r="A8" s="169" t="str">
        <f>'[2]ក. អត្រានៃការទទួលបានរបាយការណ៍'!A10</f>
        <v>ស្វាយចចប</v>
      </c>
      <c r="B8" s="32">
        <f>'[2]ក. អត្រានៃការទទួលបានរបាយការណ៍'!O10</f>
        <v>2</v>
      </c>
      <c r="C8" s="71">
        <v>0</v>
      </c>
      <c r="D8" s="71">
        <v>0</v>
      </c>
      <c r="E8" s="71">
        <v>1</v>
      </c>
      <c r="F8" s="71"/>
      <c r="G8" s="71"/>
      <c r="H8" s="71"/>
      <c r="I8" s="71"/>
      <c r="J8" s="71"/>
      <c r="K8" s="71">
        <v>1</v>
      </c>
      <c r="L8" s="71"/>
      <c r="M8" s="71"/>
      <c r="N8" s="71"/>
      <c r="O8" s="51">
        <f t="shared" si="0"/>
        <v>2</v>
      </c>
      <c r="P8" s="51">
        <f>O8/B8*100</f>
        <v>100</v>
      </c>
    </row>
    <row r="9" spans="1:16">
      <c r="A9" s="169" t="str">
        <f>'[2]ក. អត្រានៃការទទួលបានរបាយការណ៍'!A11</f>
        <v>កក់ព្រះខែ</v>
      </c>
      <c r="B9" s="32">
        <f>'[2]ក. អត្រានៃការទទួលបានរបាយការណ៍'!O11</f>
        <v>1</v>
      </c>
      <c r="C9" s="71"/>
      <c r="D9" s="71"/>
      <c r="E9" s="71"/>
      <c r="F9" s="71">
        <v>1</v>
      </c>
      <c r="G9" s="71"/>
      <c r="H9" s="71"/>
      <c r="I9" s="71"/>
      <c r="J9" s="71"/>
      <c r="K9" s="71"/>
      <c r="L9" s="71"/>
      <c r="M9" s="71"/>
      <c r="N9" s="71"/>
      <c r="O9" s="51">
        <f t="shared" si="0"/>
        <v>1</v>
      </c>
      <c r="P9" s="51">
        <f t="shared" si="1"/>
        <v>100</v>
      </c>
    </row>
    <row r="10" spans="1:16">
      <c r="A10" s="169" t="str">
        <f>'[2]ក. អត្រានៃការទទួលបានរបាយការណ៍'!A12</f>
        <v>ពោធិ៍ចំរើន</v>
      </c>
      <c r="B10" s="32">
        <f>'[2]ក. អត្រានៃការទទួលបានរបាយការណ៍'!O12</f>
        <v>1</v>
      </c>
      <c r="C10" s="71"/>
      <c r="D10" s="71"/>
      <c r="E10" s="71"/>
      <c r="F10" s="71"/>
      <c r="G10" s="71">
        <v>1</v>
      </c>
      <c r="H10" s="71"/>
      <c r="I10" s="71"/>
      <c r="J10" s="71"/>
      <c r="K10" s="71"/>
      <c r="L10" s="71"/>
      <c r="M10" s="71"/>
      <c r="N10" s="71"/>
      <c r="O10" s="51">
        <f t="shared" si="0"/>
        <v>1</v>
      </c>
      <c r="P10" s="51">
        <f t="shared" si="1"/>
        <v>100</v>
      </c>
    </row>
    <row r="11" spans="1:16">
      <c r="A11" s="169" t="str">
        <f>'[2]ក. អត្រានៃការទទួលបានរបាយការណ៍'!A13</f>
        <v>ព្រៃញាតិ</v>
      </c>
      <c r="B11" s="32">
        <f>'[2]ក. អត្រានៃការទទួលបានរបាយការណ៍'!O13</f>
        <v>1</v>
      </c>
      <c r="C11" s="71"/>
      <c r="D11" s="71"/>
      <c r="E11" s="71"/>
      <c r="F11" s="71"/>
      <c r="G11" s="71"/>
      <c r="H11" s="71">
        <v>1</v>
      </c>
      <c r="I11" s="71"/>
      <c r="J11" s="71"/>
      <c r="K11" s="71"/>
      <c r="L11" s="71"/>
      <c r="M11" s="71"/>
      <c r="N11" s="71"/>
      <c r="O11" s="51">
        <f t="shared" si="0"/>
        <v>1</v>
      </c>
      <c r="P11" s="51">
        <f>O11/B11*100</f>
        <v>100</v>
      </c>
    </row>
    <row r="12" spans="1:16">
      <c r="A12" s="169" t="str">
        <f>'[2]ក. អត្រានៃការទទួលបានរបាយការណ៍'!A14</f>
        <v>ពោធិ៍អង្រ្កង</v>
      </c>
      <c r="B12" s="32">
        <f>'[2]ក. អត្រានៃការទទួលបានរបាយការណ៍'!O14</f>
        <v>1</v>
      </c>
      <c r="C12" s="71"/>
      <c r="D12" s="71"/>
      <c r="E12" s="71"/>
      <c r="F12" s="71"/>
      <c r="G12" s="71"/>
      <c r="H12" s="71"/>
      <c r="I12" s="71">
        <v>1</v>
      </c>
      <c r="J12" s="71"/>
      <c r="K12" s="71"/>
      <c r="L12" s="71"/>
      <c r="M12" s="71"/>
      <c r="N12" s="71"/>
      <c r="O12" s="51">
        <f t="shared" si="0"/>
        <v>1</v>
      </c>
      <c r="P12" s="51">
        <f t="shared" si="1"/>
        <v>100</v>
      </c>
    </row>
    <row r="13" spans="1:16">
      <c r="A13" s="169" t="str">
        <f>'[2]ក. អត្រានៃការទទួលបានរបាយការណ៍'!A15</f>
        <v>U</v>
      </c>
      <c r="B13" s="32">
        <f>'[2]ក. អត្រានៃការទទួលបានរបាយការណ៍'!O15</f>
        <v>0</v>
      </c>
      <c r="C13" s="71"/>
      <c r="D13" s="71"/>
      <c r="E13" s="71"/>
      <c r="F13" s="71"/>
      <c r="G13" s="71"/>
      <c r="H13" s="71"/>
      <c r="I13" s="71"/>
      <c r="J13" s="71"/>
      <c r="K13" s="71"/>
      <c r="L13" s="71"/>
      <c r="M13" s="71"/>
      <c r="N13" s="71"/>
      <c r="O13" s="51">
        <f t="shared" si="0"/>
        <v>0</v>
      </c>
      <c r="P13" s="51" t="e">
        <f t="shared" si="1"/>
        <v>#DIV/0!</v>
      </c>
    </row>
    <row r="14" spans="1:16">
      <c r="A14" s="169" t="str">
        <f>'[2]ក. អត្រានៃការទទួលបានរបាយការណ៍'!A16</f>
        <v>V</v>
      </c>
      <c r="B14" s="32">
        <f>'[2]ក. អត្រានៃការទទួលបានរបាយការណ៍'!O16</f>
        <v>0</v>
      </c>
      <c r="C14" s="71"/>
      <c r="D14" s="71"/>
      <c r="E14" s="71"/>
      <c r="F14" s="71"/>
      <c r="G14" s="71"/>
      <c r="H14" s="71"/>
      <c r="I14" s="71"/>
      <c r="J14" s="71"/>
      <c r="K14" s="71"/>
      <c r="L14" s="71"/>
      <c r="M14" s="71"/>
      <c r="N14" s="71"/>
      <c r="O14" s="51">
        <f t="shared" si="0"/>
        <v>0</v>
      </c>
      <c r="P14" s="51" t="e">
        <f>O14/B14*100</f>
        <v>#DIV/0!</v>
      </c>
    </row>
    <row r="15" spans="1:16">
      <c r="A15" s="170" t="s">
        <v>143</v>
      </c>
      <c r="B15" s="33">
        <f t="shared" ref="B15:N15" si="2">SUM(B5:B14)</f>
        <v>22</v>
      </c>
      <c r="C15" s="34">
        <f t="shared" si="2"/>
        <v>2</v>
      </c>
      <c r="D15" s="34">
        <f t="shared" si="2"/>
        <v>2</v>
      </c>
      <c r="E15" s="34">
        <f t="shared" si="2"/>
        <v>2</v>
      </c>
      <c r="F15" s="34">
        <f t="shared" si="2"/>
        <v>2</v>
      </c>
      <c r="G15" s="34">
        <f t="shared" si="2"/>
        <v>2</v>
      </c>
      <c r="H15" s="33">
        <f t="shared" si="2"/>
        <v>2</v>
      </c>
      <c r="I15" s="34">
        <f t="shared" si="2"/>
        <v>2</v>
      </c>
      <c r="J15" s="34">
        <f t="shared" si="2"/>
        <v>2</v>
      </c>
      <c r="K15" s="34">
        <f t="shared" si="2"/>
        <v>2</v>
      </c>
      <c r="L15" s="34">
        <f>SUM(L5:L14)</f>
        <v>2</v>
      </c>
      <c r="M15" s="33">
        <f t="shared" si="2"/>
        <v>1</v>
      </c>
      <c r="N15" s="33">
        <f t="shared" si="2"/>
        <v>1</v>
      </c>
      <c r="O15" s="34">
        <f>SUM(O5:O14)</f>
        <v>22</v>
      </c>
      <c r="P15" s="34">
        <f>O15/B15*100</f>
        <v>100</v>
      </c>
    </row>
    <row r="16" spans="1:16">
      <c r="A16" s="307" t="s">
        <v>144</v>
      </c>
      <c r="B16" s="307"/>
      <c r="C16" s="307"/>
      <c r="D16" s="307"/>
      <c r="E16" s="307"/>
      <c r="F16" s="307"/>
      <c r="G16" s="307"/>
      <c r="H16" s="307"/>
      <c r="I16" s="307"/>
      <c r="J16" s="307"/>
      <c r="K16" s="307"/>
      <c r="L16" s="307"/>
      <c r="M16" s="307"/>
      <c r="N16" s="307"/>
      <c r="O16" s="307" t="s">
        <v>146</v>
      </c>
      <c r="P16" s="307"/>
    </row>
    <row r="17" spans="1:16">
      <c r="A17" s="307"/>
      <c r="B17" s="307"/>
      <c r="C17" s="307"/>
      <c r="D17" s="307"/>
      <c r="E17" s="307"/>
      <c r="F17" s="307"/>
      <c r="G17" s="307"/>
      <c r="H17" s="307"/>
      <c r="I17" s="307"/>
      <c r="J17" s="307"/>
      <c r="K17" s="307"/>
      <c r="L17" s="307"/>
      <c r="M17" s="307"/>
      <c r="N17" s="307"/>
      <c r="O17" s="171" t="s">
        <v>147</v>
      </c>
      <c r="P17" s="171" t="s">
        <v>148</v>
      </c>
    </row>
    <row r="18" spans="1:16" ht="15.5">
      <c r="A18" s="308" t="s">
        <v>159</v>
      </c>
      <c r="B18" s="308"/>
      <c r="C18" s="308"/>
      <c r="D18" s="308"/>
      <c r="E18" s="308"/>
      <c r="F18" s="308"/>
      <c r="G18" s="308"/>
      <c r="H18" s="308"/>
      <c r="I18" s="308"/>
      <c r="J18" s="308"/>
      <c r="K18" s="308"/>
      <c r="L18" s="308"/>
      <c r="M18" s="308"/>
      <c r="N18" s="308"/>
      <c r="O18" s="25">
        <f>COUNTIFS(P5:P14,"&lt;=75")</f>
        <v>0</v>
      </c>
      <c r="P18" s="28">
        <f>(O18/O22*100)</f>
        <v>0</v>
      </c>
    </row>
    <row r="19" spans="1:16" ht="15.5">
      <c r="A19" s="309" t="s">
        <v>160</v>
      </c>
      <c r="B19" s="309"/>
      <c r="C19" s="309"/>
      <c r="D19" s="309"/>
      <c r="E19" s="309"/>
      <c r="F19" s="309"/>
      <c r="G19" s="309"/>
      <c r="H19" s="309"/>
      <c r="I19" s="309"/>
      <c r="J19" s="309"/>
      <c r="K19" s="309"/>
      <c r="L19" s="309"/>
      <c r="M19" s="309"/>
      <c r="N19" s="309"/>
      <c r="O19" s="80">
        <f>COUNTIFS(P5:P14,"&gt;75",P5:P14,"&lt;100")</f>
        <v>0</v>
      </c>
      <c r="P19" s="28">
        <f>(O19/O22*100)</f>
        <v>0</v>
      </c>
    </row>
    <row r="20" spans="1:16" ht="15.5">
      <c r="A20" s="310" t="s">
        <v>161</v>
      </c>
      <c r="B20" s="310"/>
      <c r="C20" s="310"/>
      <c r="D20" s="310"/>
      <c r="E20" s="310"/>
      <c r="F20" s="310"/>
      <c r="G20" s="310"/>
      <c r="H20" s="310"/>
      <c r="I20" s="310"/>
      <c r="J20" s="310"/>
      <c r="K20" s="310"/>
      <c r="L20" s="310"/>
      <c r="M20" s="310"/>
      <c r="N20" s="310"/>
      <c r="O20" s="25">
        <f>COUNTIFS(P5:P14,"=100")</f>
        <v>8</v>
      </c>
      <c r="P20" s="28">
        <f>(O20/O22*100)</f>
        <v>100</v>
      </c>
    </row>
    <row r="21" spans="1:16" ht="15.5">
      <c r="A21" s="311" t="s">
        <v>162</v>
      </c>
      <c r="B21" s="311"/>
      <c r="C21" s="311"/>
      <c r="D21" s="311"/>
      <c r="E21" s="311"/>
      <c r="F21" s="311"/>
      <c r="G21" s="311"/>
      <c r="H21" s="311"/>
      <c r="I21" s="311"/>
      <c r="J21" s="311"/>
      <c r="K21" s="311"/>
      <c r="L21" s="311"/>
      <c r="M21" s="311"/>
      <c r="N21" s="311"/>
      <c r="O21" s="74">
        <f>COUNTIF(P5:P14,"&gt;100")</f>
        <v>0</v>
      </c>
      <c r="P21" s="28">
        <f>(O21/O22*100)</f>
        <v>0</v>
      </c>
    </row>
    <row r="22" spans="1:16" ht="14.5" thickBot="1">
      <c r="A22" s="312" t="s">
        <v>163</v>
      </c>
      <c r="B22" s="312"/>
      <c r="C22" s="312"/>
      <c r="D22" s="312"/>
      <c r="E22" s="312"/>
      <c r="F22" s="312"/>
      <c r="G22" s="312"/>
      <c r="H22" s="312"/>
      <c r="I22" s="312"/>
      <c r="J22" s="312"/>
      <c r="K22" s="312"/>
      <c r="L22" s="312"/>
      <c r="M22" s="312"/>
      <c r="N22" s="312"/>
      <c r="O22" s="81">
        <f>SUM(O18:O21)</f>
        <v>8</v>
      </c>
    </row>
    <row r="23" spans="1:16" ht="21.65" customHeight="1">
      <c r="A23" s="182"/>
      <c r="B23" s="182"/>
      <c r="C23" s="182"/>
      <c r="D23" s="182"/>
      <c r="E23" s="182"/>
      <c r="F23" s="182"/>
      <c r="G23" s="182"/>
      <c r="H23" s="182"/>
      <c r="I23" s="182"/>
      <c r="J23" s="182"/>
      <c r="K23" s="182"/>
      <c r="L23" s="182"/>
      <c r="M23" s="183"/>
      <c r="N23" s="303" t="s">
        <v>211</v>
      </c>
      <c r="O23" s="303"/>
      <c r="P23" s="303"/>
    </row>
    <row r="24" spans="1:16" ht="21" customHeight="1">
      <c r="B24" s="184"/>
      <c r="C24" s="184"/>
      <c r="D24" s="184"/>
      <c r="E24" s="184"/>
      <c r="F24" s="184"/>
      <c r="G24" s="184"/>
      <c r="H24" s="184"/>
      <c r="I24" s="184"/>
      <c r="J24" s="184"/>
      <c r="K24" s="184"/>
      <c r="L24" s="184"/>
      <c r="M24" s="185"/>
      <c r="N24" s="304" t="s">
        <v>212</v>
      </c>
      <c r="O24" s="304"/>
      <c r="P24" s="304"/>
    </row>
    <row r="42" spans="4:4">
      <c r="D42" s="82" t="s">
        <v>72</v>
      </c>
    </row>
  </sheetData>
  <mergeCells count="14">
    <mergeCell ref="N23:P23"/>
    <mergeCell ref="N24:P24"/>
    <mergeCell ref="A1:P1"/>
    <mergeCell ref="A2:A3"/>
    <mergeCell ref="B2:B3"/>
    <mergeCell ref="C2:N2"/>
    <mergeCell ref="O2:O3"/>
    <mergeCell ref="A16:N17"/>
    <mergeCell ref="O16:P16"/>
    <mergeCell ref="A18:N18"/>
    <mergeCell ref="A19:N19"/>
    <mergeCell ref="A20:N20"/>
    <mergeCell ref="A21:N21"/>
    <mergeCell ref="A22:N22"/>
  </mergeCells>
  <conditionalFormatting sqref="P5:P14">
    <cfRule type="cellIs" dxfId="10" priority="1" operator="between">
      <formula>75</formula>
      <formula>99</formula>
    </cfRule>
    <cfRule type="cellIs" dxfId="9" priority="2" operator="lessThan">
      <formula>75</formula>
    </cfRule>
    <cfRule type="cellIs" dxfId="8" priority="3" operator="equal">
      <formula>100</formula>
    </cfRule>
    <cfRule type="cellIs" dxfId="7" priority="4" operator="greaterThan">
      <formula>100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25"/>
  <sheetViews>
    <sheetView zoomScale="70" zoomScaleNormal="70" workbookViewId="0">
      <selection activeCell="Q7" sqref="Q7"/>
    </sheetView>
  </sheetViews>
  <sheetFormatPr defaultRowHeight="14.5"/>
  <cols>
    <col min="1" max="1" width="15.26953125" bestFit="1" customWidth="1"/>
    <col min="2" max="5" width="6" customWidth="1"/>
    <col min="6" max="6" width="6.7265625" bestFit="1" customWidth="1"/>
    <col min="7" max="13" width="6" customWidth="1"/>
    <col min="14" max="14" width="22.26953125" customWidth="1"/>
    <col min="15" max="15" width="26.453125" customWidth="1"/>
    <col min="16" max="16" width="18.81640625" customWidth="1"/>
    <col min="17" max="17" width="47.1796875" customWidth="1"/>
  </cols>
  <sheetData>
    <row r="1" spans="1:17" ht="22.5" customHeight="1">
      <c r="A1" s="315" t="s">
        <v>164</v>
      </c>
      <c r="B1" s="316"/>
      <c r="C1" s="316"/>
      <c r="D1" s="316"/>
      <c r="E1" s="316"/>
      <c r="F1" s="316"/>
      <c r="G1" s="316"/>
      <c r="H1" s="316"/>
      <c r="I1" s="316"/>
      <c r="J1" s="316"/>
      <c r="K1" s="316"/>
      <c r="L1" s="316"/>
      <c r="M1" s="316"/>
      <c r="N1" s="316"/>
      <c r="O1" s="316"/>
      <c r="P1" s="317"/>
    </row>
    <row r="2" spans="1:17" ht="27" customHeight="1">
      <c r="A2" s="275" t="s">
        <v>205</v>
      </c>
      <c r="B2" s="276"/>
      <c r="C2" s="276"/>
      <c r="D2" s="276"/>
      <c r="E2" s="276"/>
      <c r="F2" s="276"/>
      <c r="G2" s="276"/>
      <c r="H2" s="276"/>
      <c r="I2" s="276"/>
      <c r="J2" s="276"/>
      <c r="K2" s="276"/>
      <c r="L2" s="276"/>
      <c r="M2" s="276"/>
      <c r="N2" s="276"/>
      <c r="O2" s="276"/>
      <c r="P2" s="321"/>
      <c r="Q2" s="148" t="s">
        <v>104</v>
      </c>
    </row>
    <row r="3" spans="1:17">
      <c r="A3" s="320" t="s">
        <v>165</v>
      </c>
      <c r="B3" s="320"/>
      <c r="C3" s="320"/>
      <c r="D3" s="320"/>
      <c r="E3" s="320"/>
      <c r="F3" s="320"/>
      <c r="G3" s="320"/>
      <c r="H3" s="320"/>
      <c r="I3" s="320"/>
      <c r="J3" s="320"/>
      <c r="K3" s="320"/>
      <c r="L3" s="320"/>
      <c r="M3" s="320"/>
      <c r="N3" s="320"/>
      <c r="O3" s="320"/>
      <c r="P3" s="320"/>
    </row>
    <row r="4" spans="1:17" ht="14.5" customHeight="1">
      <c r="A4" s="318" t="s">
        <v>128</v>
      </c>
      <c r="B4" s="318" t="s">
        <v>166</v>
      </c>
      <c r="C4" s="318"/>
      <c r="D4" s="318"/>
      <c r="E4" s="318"/>
      <c r="F4" s="318"/>
      <c r="G4" s="318"/>
      <c r="H4" s="318"/>
      <c r="I4" s="318"/>
      <c r="J4" s="318"/>
      <c r="K4" s="318"/>
      <c r="L4" s="318"/>
      <c r="M4" s="318"/>
      <c r="N4" s="319" t="s">
        <v>167</v>
      </c>
      <c r="O4" s="319" t="s">
        <v>168</v>
      </c>
      <c r="P4" s="319" t="s">
        <v>169</v>
      </c>
    </row>
    <row r="5" spans="1:17" ht="29.5" customHeight="1">
      <c r="A5" s="318"/>
      <c r="B5" s="318"/>
      <c r="C5" s="318"/>
      <c r="D5" s="318"/>
      <c r="E5" s="318"/>
      <c r="F5" s="318"/>
      <c r="G5" s="318"/>
      <c r="H5" s="318"/>
      <c r="I5" s="318"/>
      <c r="J5" s="318"/>
      <c r="K5" s="318"/>
      <c r="L5" s="318"/>
      <c r="M5" s="318"/>
      <c r="N5" s="319"/>
      <c r="O5" s="319"/>
      <c r="P5" s="319"/>
    </row>
    <row r="6" spans="1:17" ht="24" customHeight="1">
      <c r="A6" s="318"/>
      <c r="B6" s="159" t="s">
        <v>130</v>
      </c>
      <c r="C6" s="159" t="s">
        <v>131</v>
      </c>
      <c r="D6" s="159" t="s">
        <v>132</v>
      </c>
      <c r="E6" s="159" t="s">
        <v>133</v>
      </c>
      <c r="F6" s="159" t="s">
        <v>134</v>
      </c>
      <c r="G6" s="159" t="s">
        <v>135</v>
      </c>
      <c r="H6" s="159" t="s">
        <v>136</v>
      </c>
      <c r="I6" s="159" t="s">
        <v>137</v>
      </c>
      <c r="J6" s="159" t="s">
        <v>138</v>
      </c>
      <c r="K6" s="159" t="s">
        <v>139</v>
      </c>
      <c r="L6" s="159" t="s">
        <v>140</v>
      </c>
      <c r="M6" s="159" t="s">
        <v>141</v>
      </c>
      <c r="N6" s="319"/>
      <c r="O6" s="319"/>
      <c r="P6" s="319"/>
    </row>
    <row r="7" spans="1:17">
      <c r="A7" s="84" t="s">
        <v>15</v>
      </c>
      <c r="B7" s="84" t="s">
        <v>16</v>
      </c>
      <c r="C7" s="84" t="s">
        <v>17</v>
      </c>
      <c r="D7" s="84" t="s">
        <v>18</v>
      </c>
      <c r="E7" s="84" t="s">
        <v>19</v>
      </c>
      <c r="F7" s="84" t="s">
        <v>20</v>
      </c>
      <c r="G7" s="84" t="s">
        <v>21</v>
      </c>
      <c r="H7" s="84" t="s">
        <v>22</v>
      </c>
      <c r="I7" s="84" t="s">
        <v>23</v>
      </c>
      <c r="J7" s="84" t="s">
        <v>24</v>
      </c>
      <c r="K7" s="84" t="s">
        <v>25</v>
      </c>
      <c r="L7" s="84" t="s">
        <v>26</v>
      </c>
      <c r="M7" s="84" t="s">
        <v>27</v>
      </c>
      <c r="N7" s="84" t="s">
        <v>28</v>
      </c>
      <c r="O7" s="84">
        <v>0</v>
      </c>
      <c r="P7" s="84" t="s">
        <v>31</v>
      </c>
    </row>
    <row r="8" spans="1:17">
      <c r="A8" s="173" t="str">
        <f>'ខ. ភាពទាន់ពេលវេលា'!A5</f>
        <v>វាលអង្គពពេល</v>
      </c>
      <c r="B8" s="71">
        <v>1</v>
      </c>
      <c r="C8" s="71">
        <v>0</v>
      </c>
      <c r="D8" s="71">
        <v>0</v>
      </c>
      <c r="E8" s="71">
        <v>0</v>
      </c>
      <c r="F8" s="71">
        <v>0</v>
      </c>
      <c r="G8" s="71">
        <v>0</v>
      </c>
      <c r="H8" s="71">
        <v>0</v>
      </c>
      <c r="I8" s="71">
        <v>0</v>
      </c>
      <c r="J8" s="71">
        <v>0</v>
      </c>
      <c r="K8" s="71">
        <v>0</v>
      </c>
      <c r="L8" s="71">
        <v>0</v>
      </c>
      <c r="M8" s="71">
        <v>0</v>
      </c>
      <c r="N8" s="71">
        <v>12</v>
      </c>
      <c r="O8" s="74">
        <f>COUNTIF(B8:M8,"=1")</f>
        <v>1</v>
      </c>
      <c r="P8" s="85">
        <f>O8/N8*100</f>
        <v>8.3333333333333321</v>
      </c>
    </row>
    <row r="9" spans="1:17">
      <c r="A9" s="173" t="str">
        <f>'ខ. ភាពទាន់ពេលវេលា'!A6</f>
        <v>ពោធិ៍មាស</v>
      </c>
      <c r="B9" s="71">
        <v>1</v>
      </c>
      <c r="C9" s="71">
        <v>1</v>
      </c>
      <c r="D9" s="71">
        <v>1</v>
      </c>
      <c r="E9" s="71">
        <v>1</v>
      </c>
      <c r="F9" s="71">
        <v>1</v>
      </c>
      <c r="G9" s="71">
        <v>1</v>
      </c>
      <c r="H9" s="71">
        <v>1</v>
      </c>
      <c r="I9" s="71">
        <v>1</v>
      </c>
      <c r="J9" s="71">
        <v>1</v>
      </c>
      <c r="K9" s="71">
        <v>1</v>
      </c>
      <c r="L9" s="71">
        <v>1</v>
      </c>
      <c r="M9" s="71">
        <v>1</v>
      </c>
      <c r="N9" s="71">
        <v>12</v>
      </c>
      <c r="O9" s="74">
        <f t="shared" ref="O9:O15" si="0">COUNTIF(B9:M9,"=1")</f>
        <v>12</v>
      </c>
      <c r="P9" s="85">
        <f t="shared" ref="P9:P15" si="1">O9/N9*100</f>
        <v>100</v>
      </c>
    </row>
    <row r="10" spans="1:17">
      <c r="A10" s="173" t="str">
        <f>'ខ. ភាពទាន់ពេលវេលា'!A7</f>
        <v>និទាន</v>
      </c>
      <c r="B10" s="71">
        <v>0</v>
      </c>
      <c r="C10" s="71">
        <v>1</v>
      </c>
      <c r="D10" s="71">
        <v>0</v>
      </c>
      <c r="E10" s="71">
        <v>0</v>
      </c>
      <c r="F10" s="71">
        <v>0</v>
      </c>
      <c r="G10" s="71">
        <v>0</v>
      </c>
      <c r="H10" s="71">
        <v>0</v>
      </c>
      <c r="I10" s="71">
        <v>1</v>
      </c>
      <c r="J10" s="71">
        <v>0</v>
      </c>
      <c r="K10" s="71">
        <v>1</v>
      </c>
      <c r="L10" s="71">
        <v>0</v>
      </c>
      <c r="M10" s="71">
        <v>0</v>
      </c>
      <c r="N10" s="71">
        <v>12</v>
      </c>
      <c r="O10" s="74">
        <f t="shared" si="0"/>
        <v>3</v>
      </c>
      <c r="P10" s="85">
        <f t="shared" si="1"/>
        <v>25</v>
      </c>
    </row>
    <row r="11" spans="1:17">
      <c r="A11" s="173" t="str">
        <f>'ខ. ភាពទាន់ពេលវេលា'!A8</f>
        <v>ស្វាយចចប</v>
      </c>
      <c r="B11" s="71">
        <v>0</v>
      </c>
      <c r="C11" s="71">
        <v>0</v>
      </c>
      <c r="D11" s="71">
        <v>1</v>
      </c>
      <c r="E11" s="71">
        <v>0</v>
      </c>
      <c r="F11" s="71">
        <v>0</v>
      </c>
      <c r="G11" s="71">
        <v>0</v>
      </c>
      <c r="H11" s="71">
        <v>0</v>
      </c>
      <c r="I11" s="71">
        <v>1</v>
      </c>
      <c r="J11" s="71">
        <v>0</v>
      </c>
      <c r="K11" s="71">
        <v>0</v>
      </c>
      <c r="L11" s="71">
        <v>0</v>
      </c>
      <c r="M11" s="71">
        <v>0</v>
      </c>
      <c r="N11" s="71">
        <v>12</v>
      </c>
      <c r="O11" s="74">
        <f t="shared" si="0"/>
        <v>2</v>
      </c>
      <c r="P11" s="85">
        <f t="shared" si="1"/>
        <v>16.666666666666664</v>
      </c>
    </row>
    <row r="12" spans="1:17">
      <c r="A12" s="173" t="str">
        <f>'ខ. ភាពទាន់ពេលវេលា'!A9</f>
        <v>កក់ព្រះខែ</v>
      </c>
      <c r="B12" s="71">
        <v>0</v>
      </c>
      <c r="C12" s="71">
        <v>0</v>
      </c>
      <c r="D12" s="71">
        <v>0</v>
      </c>
      <c r="E12" s="71">
        <v>1</v>
      </c>
      <c r="F12" s="71">
        <v>0</v>
      </c>
      <c r="G12" s="71">
        <v>0</v>
      </c>
      <c r="H12" s="71">
        <v>0</v>
      </c>
      <c r="I12" s="71">
        <v>0</v>
      </c>
      <c r="J12" s="71">
        <v>0</v>
      </c>
      <c r="K12" s="71">
        <v>0</v>
      </c>
      <c r="L12" s="71">
        <v>0</v>
      </c>
      <c r="M12" s="71">
        <v>0</v>
      </c>
      <c r="N12" s="71">
        <v>12</v>
      </c>
      <c r="O12" s="74">
        <f t="shared" si="0"/>
        <v>1</v>
      </c>
      <c r="P12" s="85">
        <f t="shared" si="1"/>
        <v>8.3333333333333321</v>
      </c>
    </row>
    <row r="13" spans="1:17">
      <c r="A13" s="173" t="str">
        <f>'ខ. ភាពទាន់ពេលវេលា'!A10</f>
        <v>ពោធិ៍ចំរើន</v>
      </c>
      <c r="B13" s="71">
        <v>0</v>
      </c>
      <c r="C13" s="71">
        <v>0</v>
      </c>
      <c r="D13" s="71">
        <v>0</v>
      </c>
      <c r="E13" s="71">
        <v>0</v>
      </c>
      <c r="F13" s="71">
        <v>1</v>
      </c>
      <c r="G13" s="71">
        <v>0</v>
      </c>
      <c r="H13" s="71">
        <v>0</v>
      </c>
      <c r="I13" s="71">
        <v>0</v>
      </c>
      <c r="J13" s="71">
        <v>0</v>
      </c>
      <c r="K13" s="71">
        <v>0</v>
      </c>
      <c r="L13" s="71">
        <v>0</v>
      </c>
      <c r="M13" s="71">
        <v>0</v>
      </c>
      <c r="N13" s="71">
        <v>12</v>
      </c>
      <c r="O13" s="74">
        <f t="shared" si="0"/>
        <v>1</v>
      </c>
      <c r="P13" s="85">
        <f t="shared" si="1"/>
        <v>8.3333333333333321</v>
      </c>
    </row>
    <row r="14" spans="1:17">
      <c r="A14" s="173" t="str">
        <f>'ខ. ភាពទាន់ពេលវេលា'!A11</f>
        <v>ព្រៃញាតិ</v>
      </c>
      <c r="B14" s="71">
        <v>0</v>
      </c>
      <c r="C14" s="71">
        <v>0</v>
      </c>
      <c r="D14" s="71">
        <v>0</v>
      </c>
      <c r="E14" s="71">
        <v>0</v>
      </c>
      <c r="F14" s="71">
        <v>0</v>
      </c>
      <c r="G14" s="71">
        <v>1</v>
      </c>
      <c r="H14" s="71">
        <v>0</v>
      </c>
      <c r="I14" s="71">
        <v>0</v>
      </c>
      <c r="J14" s="71">
        <v>0</v>
      </c>
      <c r="K14" s="71">
        <v>0</v>
      </c>
      <c r="L14" s="71">
        <v>0</v>
      </c>
      <c r="M14" s="71">
        <v>0</v>
      </c>
      <c r="N14" s="71">
        <v>12</v>
      </c>
      <c r="O14" s="74">
        <f t="shared" si="0"/>
        <v>1</v>
      </c>
      <c r="P14" s="85">
        <f t="shared" si="1"/>
        <v>8.3333333333333321</v>
      </c>
    </row>
    <row r="15" spans="1:17">
      <c r="A15" s="173" t="str">
        <f>'ខ. ភាពទាន់ពេលវេលា'!A12</f>
        <v>ពោធិ៍អង្រ្កង</v>
      </c>
      <c r="B15" s="71">
        <v>0</v>
      </c>
      <c r="C15" s="71">
        <v>0</v>
      </c>
      <c r="D15" s="71">
        <v>0</v>
      </c>
      <c r="E15" s="71">
        <v>0</v>
      </c>
      <c r="F15" s="71">
        <v>0</v>
      </c>
      <c r="G15" s="71">
        <v>0</v>
      </c>
      <c r="H15" s="71">
        <v>1</v>
      </c>
      <c r="I15" s="71">
        <v>0</v>
      </c>
      <c r="J15" s="71">
        <v>0</v>
      </c>
      <c r="K15" s="71">
        <v>0</v>
      </c>
      <c r="L15" s="71">
        <v>0</v>
      </c>
      <c r="M15" s="71">
        <v>0</v>
      </c>
      <c r="N15" s="71">
        <v>12</v>
      </c>
      <c r="O15" s="74">
        <f t="shared" si="0"/>
        <v>1</v>
      </c>
      <c r="P15" s="85">
        <f t="shared" si="1"/>
        <v>8.3333333333333321</v>
      </c>
    </row>
    <row r="16" spans="1:17">
      <c r="A16" s="174" t="s">
        <v>143</v>
      </c>
      <c r="B16" s="74">
        <f>SUM(B8:B15)</f>
        <v>2</v>
      </c>
      <c r="C16" s="74">
        <v>1</v>
      </c>
      <c r="D16" s="74">
        <v>3</v>
      </c>
      <c r="E16" s="74">
        <v>1</v>
      </c>
      <c r="F16" s="74">
        <v>1</v>
      </c>
      <c r="G16" s="74">
        <v>0</v>
      </c>
      <c r="H16" s="74">
        <v>1</v>
      </c>
      <c r="I16" s="74">
        <v>2</v>
      </c>
      <c r="J16" s="74">
        <v>0</v>
      </c>
      <c r="K16" s="74">
        <v>2</v>
      </c>
      <c r="L16" s="74">
        <v>0</v>
      </c>
      <c r="M16" s="74">
        <v>0</v>
      </c>
      <c r="N16" s="74">
        <f>SUM(N8:N15)</f>
        <v>96</v>
      </c>
      <c r="O16" s="74">
        <f>SUM(O8:O15)</f>
        <v>22</v>
      </c>
      <c r="P16" s="85">
        <f>O16/N16*100</f>
        <v>22.916666666666664</v>
      </c>
    </row>
    <row r="17" spans="1:16">
      <c r="A17" s="313" t="s">
        <v>144</v>
      </c>
      <c r="B17" s="313"/>
      <c r="C17" s="313"/>
      <c r="D17" s="313"/>
      <c r="E17" s="313"/>
      <c r="F17" s="313"/>
      <c r="G17" s="313"/>
      <c r="H17" s="313"/>
      <c r="I17" s="313"/>
      <c r="J17" s="313"/>
      <c r="K17" s="313"/>
      <c r="L17" s="313"/>
      <c r="M17" s="313"/>
      <c r="N17" s="313"/>
      <c r="O17" s="313"/>
      <c r="P17" s="172" t="s">
        <v>146</v>
      </c>
    </row>
    <row r="18" spans="1:16">
      <c r="A18" s="313"/>
      <c r="B18" s="313"/>
      <c r="C18" s="313"/>
      <c r="D18" s="313"/>
      <c r="E18" s="313"/>
      <c r="F18" s="313"/>
      <c r="G18" s="313"/>
      <c r="H18" s="313"/>
      <c r="I18" s="313"/>
      <c r="J18" s="313"/>
      <c r="K18" s="313"/>
      <c r="L18" s="313"/>
      <c r="M18" s="313"/>
      <c r="N18" s="313"/>
      <c r="O18" s="313"/>
      <c r="P18" s="172" t="s">
        <v>147</v>
      </c>
    </row>
    <row r="19" spans="1:16" ht="25" customHeight="1">
      <c r="A19" s="261" t="s">
        <v>170</v>
      </c>
      <c r="B19" s="261"/>
      <c r="C19" s="261"/>
      <c r="D19" s="261"/>
      <c r="E19" s="261"/>
      <c r="F19" s="261"/>
      <c r="G19" s="261"/>
      <c r="H19" s="261"/>
      <c r="I19" s="261"/>
      <c r="J19" s="261"/>
      <c r="K19" s="261"/>
      <c r="L19" s="261"/>
      <c r="M19" s="261"/>
      <c r="N19" s="261"/>
      <c r="O19" s="261"/>
      <c r="P19" s="73">
        <f>COUNTIFS(P8:P15,"&lt;90")</f>
        <v>7</v>
      </c>
    </row>
    <row r="20" spans="1:16">
      <c r="A20" s="252" t="s">
        <v>171</v>
      </c>
      <c r="B20" s="252"/>
      <c r="C20" s="252"/>
      <c r="D20" s="252"/>
      <c r="E20" s="252"/>
      <c r="F20" s="252"/>
      <c r="G20" s="252"/>
      <c r="H20" s="252"/>
      <c r="I20" s="252"/>
      <c r="J20" s="252"/>
      <c r="K20" s="252"/>
      <c r="L20" s="252"/>
      <c r="M20" s="252"/>
      <c r="N20" s="252"/>
      <c r="O20" s="252"/>
      <c r="P20" s="72">
        <f>COUNTIFS(P8:P15,"=100")</f>
        <v>1</v>
      </c>
    </row>
    <row r="21" spans="1:16">
      <c r="A21" s="253" t="s">
        <v>172</v>
      </c>
      <c r="B21" s="253"/>
      <c r="C21" s="253"/>
      <c r="D21" s="253"/>
      <c r="E21" s="253"/>
      <c r="F21" s="253"/>
      <c r="G21" s="253"/>
      <c r="H21" s="253"/>
      <c r="I21" s="253"/>
      <c r="J21" s="253"/>
      <c r="K21" s="253"/>
      <c r="L21" s="253"/>
      <c r="M21" s="253"/>
      <c r="N21" s="253"/>
      <c r="O21" s="253"/>
      <c r="P21" s="72">
        <f>COUNTIFS(P8:P15,"&gt;=91",P8:P15,"&lt;=99")</f>
        <v>0</v>
      </c>
    </row>
    <row r="22" spans="1:16">
      <c r="A22" s="314" t="s">
        <v>173</v>
      </c>
      <c r="B22" s="314"/>
      <c r="C22" s="314"/>
      <c r="D22" s="314"/>
      <c r="E22" s="314"/>
      <c r="F22" s="314"/>
      <c r="G22" s="314"/>
      <c r="H22" s="314"/>
      <c r="I22" s="314"/>
      <c r="J22" s="314"/>
      <c r="K22" s="314"/>
      <c r="L22" s="314"/>
      <c r="M22" s="314"/>
      <c r="N22" s="314"/>
      <c r="O22" s="314"/>
      <c r="P22" s="72">
        <f>COUNTIFS(P8:P15,"&gt;100")</f>
        <v>0</v>
      </c>
    </row>
    <row r="23" spans="1:16">
      <c r="A23" s="324" t="s">
        <v>145</v>
      </c>
      <c r="B23" s="324"/>
      <c r="C23" s="324"/>
      <c r="D23" s="324"/>
      <c r="E23" s="324"/>
      <c r="F23" s="324"/>
      <c r="G23" s="324"/>
      <c r="H23" s="324"/>
      <c r="I23" s="324"/>
      <c r="J23" s="324"/>
      <c r="K23" s="324"/>
      <c r="L23" s="324"/>
      <c r="M23" s="324"/>
      <c r="N23" s="324"/>
      <c r="O23" s="324"/>
      <c r="P23" s="127">
        <f>SUM(P19:P22)</f>
        <v>8</v>
      </c>
    </row>
    <row r="24" spans="1:16">
      <c r="A24" s="70"/>
      <c r="B24" s="324" t="s">
        <v>213</v>
      </c>
      <c r="C24" s="324"/>
      <c r="D24" s="324"/>
      <c r="E24" s="324"/>
      <c r="F24" s="324"/>
      <c r="G24" s="324"/>
      <c r="H24" s="324"/>
      <c r="I24" s="324"/>
      <c r="J24" s="324"/>
      <c r="K24" s="324"/>
      <c r="L24" s="324"/>
      <c r="M24" s="324"/>
      <c r="N24" s="324"/>
      <c r="O24" s="324"/>
      <c r="P24" s="70"/>
    </row>
    <row r="25" spans="1:16" ht="41.5" customHeight="1" thickBot="1">
      <c r="A25" s="322" t="s">
        <v>214</v>
      </c>
      <c r="B25" s="323"/>
      <c r="C25" s="323"/>
      <c r="D25" s="323"/>
      <c r="E25" s="323"/>
      <c r="F25" s="323"/>
      <c r="G25" s="323"/>
      <c r="H25" s="323"/>
      <c r="I25" s="323"/>
      <c r="J25" s="323"/>
      <c r="K25" s="323"/>
      <c r="L25" s="323"/>
      <c r="M25" s="323"/>
      <c r="N25" s="325" t="s">
        <v>215</v>
      </c>
      <c r="O25" s="326"/>
      <c r="P25" s="327"/>
    </row>
  </sheetData>
  <protectedRanges>
    <protectedRange algorithmName="SHA-512" hashValue="xxv6OWFNpE+QtvTS5Y7lCTYclXYEojwPTOhzyYWJUQUIvc7GNowlsIVEc5j5S0F6EOKLCQr4eGL9O/diUFaDlA==" saltValue="tMEwDDNASrHQsURbVYGGVQ==" spinCount="100000" sqref="P19:P23" name="Range1_2"/>
    <protectedRange algorithmName="SHA-512" hashValue="xxv6OWFNpE+QtvTS5Y7lCTYclXYEojwPTOhzyYWJUQUIvc7GNowlsIVEc5j5S0F6EOKLCQr4eGL9O/diUFaDlA==" saltValue="tMEwDDNASrHQsURbVYGGVQ==" spinCount="100000" sqref="P17:P18" name="Range1_2_1"/>
  </protectedRanges>
  <mergeCells count="17">
    <mergeCell ref="A25:M25"/>
    <mergeCell ref="B24:O24"/>
    <mergeCell ref="A21:O21"/>
    <mergeCell ref="A23:O23"/>
    <mergeCell ref="N25:P25"/>
    <mergeCell ref="A17:O18"/>
    <mergeCell ref="A19:O19"/>
    <mergeCell ref="A20:O20"/>
    <mergeCell ref="A22:O22"/>
    <mergeCell ref="A1:P1"/>
    <mergeCell ref="A4:A6"/>
    <mergeCell ref="B4:M5"/>
    <mergeCell ref="O4:O6"/>
    <mergeCell ref="P4:P6"/>
    <mergeCell ref="A3:P3"/>
    <mergeCell ref="N4:N6"/>
    <mergeCell ref="A2:P2"/>
  </mergeCells>
  <conditionalFormatting sqref="P8:P15">
    <cfRule type="cellIs" dxfId="6" priority="1" operator="greaterThan">
      <formula>100</formula>
    </cfRule>
    <cfRule type="cellIs" dxfId="5" priority="2" operator="between">
      <formula>91</formula>
      <formula>99</formula>
    </cfRule>
    <cfRule type="cellIs" dxfId="4" priority="3" operator="lessThan">
      <formula>90</formula>
    </cfRule>
    <cfRule type="cellIs" dxfId="3" priority="4" operator="equal">
      <formula>100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សេចក្តីណែនាំ!$A$13:$A$19</xm:f>
          </x14:formula1>
          <xm:sqref>A2:P2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6"/>
  </sheetPr>
  <dimension ref="A1:M20"/>
  <sheetViews>
    <sheetView zoomScale="70" zoomScaleNormal="70" workbookViewId="0">
      <selection activeCell="L7" sqref="L7"/>
    </sheetView>
  </sheetViews>
  <sheetFormatPr defaultRowHeight="14.5"/>
  <cols>
    <col min="1" max="1" width="32.26953125" customWidth="1"/>
    <col min="2" max="2" width="14.81640625" bestFit="1" customWidth="1"/>
    <col min="3" max="3" width="15.1796875" bestFit="1" customWidth="1"/>
    <col min="4" max="4" width="9.54296875" bestFit="1" customWidth="1"/>
    <col min="5" max="5" width="10.81640625" customWidth="1"/>
    <col min="6" max="6" width="10.54296875" customWidth="1"/>
    <col min="7" max="7" width="17.1796875" customWidth="1"/>
  </cols>
  <sheetData>
    <row r="1" spans="1:13" ht="15" thickBot="1">
      <c r="A1" s="331" t="s">
        <v>206</v>
      </c>
      <c r="B1" s="331"/>
      <c r="C1" s="331"/>
      <c r="D1" s="331"/>
      <c r="E1" s="331"/>
      <c r="F1" s="331"/>
      <c r="G1" s="331"/>
      <c r="H1" s="328" t="s">
        <v>105</v>
      </c>
      <c r="I1" s="328"/>
      <c r="J1" s="328"/>
      <c r="K1" s="328"/>
      <c r="L1" s="328"/>
    </row>
    <row r="2" spans="1:13" ht="47.5" customHeight="1">
      <c r="A2" s="334" t="s">
        <v>174</v>
      </c>
      <c r="B2" s="334"/>
      <c r="C2" s="334"/>
      <c r="D2" s="334"/>
      <c r="E2" s="334"/>
      <c r="F2" s="334"/>
      <c r="G2" s="334"/>
    </row>
    <row r="3" spans="1:13" ht="28">
      <c r="A3" s="335" t="s">
        <v>128</v>
      </c>
      <c r="B3" s="335" t="s">
        <v>175</v>
      </c>
      <c r="C3" s="335" t="s">
        <v>176</v>
      </c>
      <c r="D3" s="176" t="s">
        <v>177</v>
      </c>
      <c r="E3" s="128" t="s">
        <v>53</v>
      </c>
      <c r="F3" s="128" t="s">
        <v>54</v>
      </c>
      <c r="G3" s="128" t="s">
        <v>55</v>
      </c>
      <c r="K3" s="135"/>
    </row>
    <row r="4" spans="1:13" ht="42">
      <c r="A4" s="335"/>
      <c r="B4" s="335"/>
      <c r="C4" s="335"/>
      <c r="D4" s="128" t="s">
        <v>56</v>
      </c>
      <c r="E4" s="176" t="s">
        <v>120</v>
      </c>
      <c r="F4" s="176" t="s">
        <v>121</v>
      </c>
      <c r="G4" s="176" t="s">
        <v>178</v>
      </c>
    </row>
    <row r="5" spans="1:13">
      <c r="A5" s="129" t="s">
        <v>15</v>
      </c>
      <c r="B5" s="129" t="s">
        <v>16</v>
      </c>
      <c r="C5" s="129" t="s">
        <v>17</v>
      </c>
      <c r="D5" s="129" t="s">
        <v>18</v>
      </c>
      <c r="E5" s="129" t="s">
        <v>19</v>
      </c>
      <c r="F5" s="129" t="s">
        <v>20</v>
      </c>
      <c r="G5" s="129" t="s">
        <v>21</v>
      </c>
    </row>
    <row r="6" spans="1:13">
      <c r="A6" s="175" t="str">
        <f>គ.ភាពពេញលេញនៃរបាយការណ៍!A8</f>
        <v>វាលអង្គពពេល</v>
      </c>
      <c r="B6" s="128">
        <v>0</v>
      </c>
      <c r="C6" s="128">
        <v>0</v>
      </c>
      <c r="D6" s="136" t="str">
        <f>IFERROR(C6/B6,"0")</f>
        <v>0</v>
      </c>
      <c r="E6" s="129">
        <f>COUNTIF(D6:D6,"&lt;.90")</f>
        <v>0</v>
      </c>
      <c r="F6" s="129">
        <f>COUNTIF(D6,"&gt;=1.10")</f>
        <v>0</v>
      </c>
      <c r="G6" s="129">
        <f>COUNTIF(D6,"=1.0")</f>
        <v>0</v>
      </c>
    </row>
    <row r="7" spans="1:13">
      <c r="A7" s="175" t="str">
        <f>គ.ភាពពេញលេញនៃរបាយការណ៍!A9</f>
        <v>ពោធិ៍មាស</v>
      </c>
      <c r="B7" s="128">
        <v>13</v>
      </c>
      <c r="C7" s="128">
        <v>13</v>
      </c>
      <c r="D7" s="136">
        <f t="shared" ref="D7:D13" si="0">IFERROR(C7/B7,"0")</f>
        <v>1</v>
      </c>
      <c r="E7" s="129">
        <f>COUNTIF(D7:D7,"&lt;.90")</f>
        <v>0</v>
      </c>
      <c r="F7" s="129">
        <f t="shared" ref="F7:F13" si="1">COUNTIF(D7,"&gt;=1.10")</f>
        <v>0</v>
      </c>
      <c r="G7" s="129">
        <f>COUNTIF(D7,"=1.0")</f>
        <v>0</v>
      </c>
    </row>
    <row r="8" spans="1:13">
      <c r="A8" s="175" t="str">
        <f>គ.ភាពពេញលេញនៃរបាយការណ៍!A10</f>
        <v>និទាន</v>
      </c>
      <c r="B8" s="128">
        <v>1</v>
      </c>
      <c r="C8" s="128">
        <v>2</v>
      </c>
      <c r="D8" s="136">
        <f>IFERROR(C8/B8,"0")</f>
        <v>2</v>
      </c>
      <c r="E8" s="129">
        <f t="shared" ref="E8:E13" si="2">COUNTIF(D8:D8,"&lt;.90")</f>
        <v>0</v>
      </c>
      <c r="F8" s="129">
        <f t="shared" si="1"/>
        <v>0</v>
      </c>
      <c r="G8" s="129">
        <f>COUNTIF(D8,"=1.0")</f>
        <v>0</v>
      </c>
    </row>
    <row r="9" spans="1:13">
      <c r="A9" s="175" t="str">
        <f>គ.ភាពពេញលេញនៃរបាយការណ៍!A11</f>
        <v>ស្វាយចចប</v>
      </c>
      <c r="B9" s="128">
        <v>1</v>
      </c>
      <c r="C9" s="128">
        <v>1</v>
      </c>
      <c r="D9" s="136">
        <f t="shared" si="0"/>
        <v>1</v>
      </c>
      <c r="E9" s="129">
        <f t="shared" si="2"/>
        <v>0</v>
      </c>
      <c r="F9" s="129">
        <f t="shared" si="1"/>
        <v>0</v>
      </c>
      <c r="G9" s="129">
        <f>COUNTIF(D9,"=1.0")</f>
        <v>0</v>
      </c>
      <c r="M9" s="122"/>
    </row>
    <row r="10" spans="1:13">
      <c r="A10" s="175" t="str">
        <f>គ.ភាពពេញលេញនៃរបាយការណ៍!A12</f>
        <v>កក់ព្រះខែ</v>
      </c>
      <c r="B10" s="128">
        <v>1</v>
      </c>
      <c r="C10" s="128">
        <v>1</v>
      </c>
      <c r="D10" s="136">
        <f t="shared" si="0"/>
        <v>1</v>
      </c>
      <c r="E10" s="129">
        <f t="shared" si="2"/>
        <v>0</v>
      </c>
      <c r="F10" s="129">
        <f t="shared" si="1"/>
        <v>0</v>
      </c>
      <c r="G10" s="129">
        <f t="shared" ref="G10:G13" si="3">COUNTIF(D10,"=1.0")</f>
        <v>0</v>
      </c>
    </row>
    <row r="11" spans="1:13">
      <c r="A11" s="175" t="str">
        <f>គ.ភាពពេញលេញនៃរបាយការណ៍!A13</f>
        <v>ពោធិ៍ចំរើន</v>
      </c>
      <c r="B11" s="128">
        <v>5</v>
      </c>
      <c r="C11" s="128">
        <v>7</v>
      </c>
      <c r="D11" s="136">
        <f t="shared" si="0"/>
        <v>1.4</v>
      </c>
      <c r="E11" s="129">
        <f>COUNTIF(D11:D11,"&lt;.90")</f>
        <v>0</v>
      </c>
      <c r="F11" s="129">
        <f t="shared" si="1"/>
        <v>0</v>
      </c>
      <c r="G11" s="129">
        <f t="shared" si="3"/>
        <v>0</v>
      </c>
    </row>
    <row r="12" spans="1:13">
      <c r="A12" s="175" t="str">
        <f>គ.ភាពពេញលេញនៃរបាយការណ៍!A14</f>
        <v>ព្រៃញាតិ</v>
      </c>
      <c r="B12" s="128">
        <v>11</v>
      </c>
      <c r="C12" s="128">
        <v>9</v>
      </c>
      <c r="D12" s="136">
        <f t="shared" si="0"/>
        <v>0.81818181818181823</v>
      </c>
      <c r="E12" s="129">
        <f t="shared" si="2"/>
        <v>0</v>
      </c>
      <c r="F12" s="129">
        <f>COUNTIF(D12,"&gt;=1.10")</f>
        <v>0</v>
      </c>
      <c r="G12" s="129">
        <f t="shared" si="3"/>
        <v>0</v>
      </c>
    </row>
    <row r="13" spans="1:13">
      <c r="A13" s="175" t="str">
        <f>គ.ភាពពេញលេញនៃរបាយការណ៍!A15</f>
        <v>ពោធិ៍អង្រ្កង</v>
      </c>
      <c r="B13" s="128">
        <v>1</v>
      </c>
      <c r="C13" s="128">
        <v>2</v>
      </c>
      <c r="D13" s="136">
        <f t="shared" si="0"/>
        <v>2</v>
      </c>
      <c r="E13" s="129">
        <f t="shared" si="2"/>
        <v>0</v>
      </c>
      <c r="F13" s="129">
        <f t="shared" si="1"/>
        <v>0</v>
      </c>
      <c r="G13" s="129">
        <f t="shared" si="3"/>
        <v>0</v>
      </c>
    </row>
    <row r="14" spans="1:13">
      <c r="A14" s="336" t="s">
        <v>179</v>
      </c>
      <c r="B14" s="337"/>
      <c r="C14" s="337"/>
      <c r="D14" s="337"/>
      <c r="E14" s="130">
        <f>SUM(E6:E13)</f>
        <v>0</v>
      </c>
      <c r="F14" s="131"/>
      <c r="G14" s="131"/>
    </row>
    <row r="15" spans="1:13">
      <c r="A15" s="336" t="s">
        <v>180</v>
      </c>
      <c r="B15" s="337"/>
      <c r="C15" s="337"/>
      <c r="D15" s="337"/>
      <c r="E15" s="337"/>
      <c r="F15" s="132">
        <f>SUM(F6:F13)</f>
        <v>0</v>
      </c>
      <c r="G15" s="70"/>
    </row>
    <row r="16" spans="1:13" ht="15" thickBot="1">
      <c r="A16" s="332" t="s">
        <v>181</v>
      </c>
      <c r="B16" s="333"/>
      <c r="C16" s="333"/>
      <c r="D16" s="333"/>
      <c r="E16" s="333"/>
      <c r="F16" s="333"/>
      <c r="G16" s="133">
        <f>SUM(G6:G13)</f>
        <v>0</v>
      </c>
    </row>
    <row r="17" spans="1:7">
      <c r="A17" s="134"/>
      <c r="B17" s="134"/>
      <c r="C17" s="134"/>
      <c r="D17" s="134"/>
      <c r="E17" s="134"/>
      <c r="F17" s="134"/>
      <c r="G17" s="134"/>
    </row>
    <row r="18" spans="1:7">
      <c r="A18" s="330" t="s">
        <v>216</v>
      </c>
      <c r="B18" s="330"/>
      <c r="C18" s="330"/>
      <c r="D18" s="330"/>
      <c r="E18" s="330"/>
      <c r="F18" s="330"/>
      <c r="G18" s="330"/>
    </row>
    <row r="19" spans="1:7" ht="15" customHeight="1">
      <c r="A19" s="329" t="s">
        <v>217</v>
      </c>
      <c r="B19" s="329"/>
      <c r="C19" s="329"/>
      <c r="D19" s="329"/>
      <c r="E19" s="329"/>
      <c r="F19" s="329"/>
      <c r="G19" s="329"/>
    </row>
    <row r="20" spans="1:7" ht="33" customHeight="1">
      <c r="A20" s="329"/>
      <c r="B20" s="329"/>
      <c r="C20" s="329"/>
      <c r="D20" s="329"/>
      <c r="E20" s="329"/>
      <c r="F20" s="329"/>
      <c r="G20" s="329"/>
    </row>
  </sheetData>
  <mergeCells count="11">
    <mergeCell ref="H1:L1"/>
    <mergeCell ref="A19:G20"/>
    <mergeCell ref="A18:G18"/>
    <mergeCell ref="A1:G1"/>
    <mergeCell ref="A16:F16"/>
    <mergeCell ref="A2:G2"/>
    <mergeCell ref="A3:A4"/>
    <mergeCell ref="B3:B4"/>
    <mergeCell ref="C3:C4"/>
    <mergeCell ref="A14:D14"/>
    <mergeCell ref="A15:E15"/>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សេចក្តីណែនាំ!$A$13:$A$19</xm:f>
          </x14:formula1>
          <xm:sqref>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sheetPr>
  <dimension ref="A1:V20"/>
  <sheetViews>
    <sheetView zoomScale="55" zoomScaleNormal="55" workbookViewId="0">
      <selection activeCell="R10" sqref="R10"/>
    </sheetView>
  </sheetViews>
  <sheetFormatPr defaultRowHeight="14.5"/>
  <cols>
    <col min="1" max="1" width="16.1796875" customWidth="1"/>
    <col min="2" max="2" width="9.453125" bestFit="1" customWidth="1"/>
    <col min="3" max="3" width="8.81640625" bestFit="1" customWidth="1"/>
    <col min="4" max="4" width="8.54296875" bestFit="1" customWidth="1"/>
    <col min="5" max="5" width="9.81640625" bestFit="1" customWidth="1"/>
    <col min="6" max="6" width="10.54296875" bestFit="1" customWidth="1"/>
    <col min="7" max="8" width="10.1796875" bestFit="1" customWidth="1"/>
    <col min="9" max="9" width="9.7265625" bestFit="1" customWidth="1"/>
    <col min="10" max="11" width="9.1796875" bestFit="1" customWidth="1"/>
    <col min="12" max="12" width="9.26953125" bestFit="1" customWidth="1"/>
    <col min="13" max="13" width="6.7265625" bestFit="1" customWidth="1"/>
    <col min="14" max="14" width="11.1796875" customWidth="1"/>
    <col min="15" max="15" width="16.1796875" customWidth="1"/>
    <col min="16" max="16" width="13.81640625" bestFit="1" customWidth="1"/>
    <col min="17" max="17" width="22.81640625" customWidth="1"/>
    <col min="18" max="18" width="59.1796875" customWidth="1"/>
  </cols>
  <sheetData>
    <row r="1" spans="1:22" ht="25.5" customHeight="1" thickBot="1">
      <c r="A1" s="342" t="s">
        <v>209</v>
      </c>
      <c r="B1" s="343"/>
      <c r="C1" s="343"/>
      <c r="D1" s="343"/>
      <c r="E1" s="343"/>
      <c r="F1" s="343"/>
      <c r="G1" s="343"/>
      <c r="H1" s="343"/>
      <c r="I1" s="343"/>
      <c r="J1" s="343"/>
      <c r="K1" s="343"/>
      <c r="L1" s="343"/>
      <c r="M1" s="343"/>
      <c r="N1" s="343"/>
      <c r="O1" s="343"/>
      <c r="P1" s="343"/>
      <c r="Q1" s="344"/>
      <c r="R1" s="147" t="s">
        <v>103</v>
      </c>
      <c r="S1" s="13"/>
      <c r="T1" s="13"/>
      <c r="U1" s="13"/>
      <c r="V1" s="13"/>
    </row>
    <row r="2" spans="1:22" ht="33" customHeight="1" thickBot="1">
      <c r="A2" s="345" t="s">
        <v>221</v>
      </c>
      <c r="B2" s="346"/>
      <c r="C2" s="346"/>
      <c r="D2" s="346"/>
      <c r="E2" s="346"/>
      <c r="F2" s="346"/>
      <c r="G2" s="346"/>
      <c r="H2" s="346"/>
      <c r="I2" s="346"/>
      <c r="J2" s="346"/>
      <c r="K2" s="346"/>
      <c r="L2" s="346"/>
      <c r="M2" s="346"/>
      <c r="N2" s="346"/>
      <c r="O2" s="346"/>
      <c r="P2" s="346"/>
      <c r="Q2" s="347"/>
    </row>
    <row r="3" spans="1:22">
      <c r="A3" s="350" t="s">
        <v>183</v>
      </c>
      <c r="B3" s="348" t="s">
        <v>182</v>
      </c>
      <c r="C3" s="348"/>
      <c r="D3" s="348"/>
      <c r="E3" s="348"/>
      <c r="F3" s="348"/>
      <c r="G3" s="348"/>
      <c r="H3" s="348"/>
      <c r="I3" s="348"/>
      <c r="J3" s="348"/>
      <c r="K3" s="348"/>
      <c r="L3" s="348"/>
      <c r="M3" s="348"/>
      <c r="N3" s="338" t="s">
        <v>196</v>
      </c>
      <c r="O3" s="247" t="s">
        <v>197</v>
      </c>
      <c r="P3" s="140"/>
      <c r="Q3" s="349" t="s">
        <v>199</v>
      </c>
    </row>
    <row r="4" spans="1:22" ht="71.5" customHeight="1">
      <c r="A4" s="351"/>
      <c r="B4" s="177" t="s">
        <v>184</v>
      </c>
      <c r="C4" s="177" t="s">
        <v>185</v>
      </c>
      <c r="D4" s="177" t="s">
        <v>186</v>
      </c>
      <c r="E4" s="177" t="s">
        <v>187</v>
      </c>
      <c r="F4" s="177" t="s">
        <v>188</v>
      </c>
      <c r="G4" s="177" t="s">
        <v>189</v>
      </c>
      <c r="H4" s="177" t="s">
        <v>190</v>
      </c>
      <c r="I4" s="177" t="s">
        <v>191</v>
      </c>
      <c r="J4" s="177" t="s">
        <v>192</v>
      </c>
      <c r="K4" s="177" t="s">
        <v>193</v>
      </c>
      <c r="L4" s="177" t="s">
        <v>194</v>
      </c>
      <c r="M4" s="177" t="s">
        <v>195</v>
      </c>
      <c r="N4" s="339"/>
      <c r="O4" s="247"/>
      <c r="P4" s="141" t="s">
        <v>198</v>
      </c>
      <c r="Q4" s="349"/>
    </row>
    <row r="5" spans="1:22">
      <c r="A5" s="149"/>
      <c r="B5" s="19" t="s">
        <v>15</v>
      </c>
      <c r="C5" s="19" t="s">
        <v>16</v>
      </c>
      <c r="D5" s="19" t="s">
        <v>17</v>
      </c>
      <c r="E5" s="19" t="s">
        <v>18</v>
      </c>
      <c r="F5" s="19" t="s">
        <v>19</v>
      </c>
      <c r="G5" s="19" t="s">
        <v>20</v>
      </c>
      <c r="H5" s="19" t="s">
        <v>21</v>
      </c>
      <c r="I5" s="19" t="s">
        <v>22</v>
      </c>
      <c r="J5" s="19" t="s">
        <v>23</v>
      </c>
      <c r="K5" s="19" t="s">
        <v>24</v>
      </c>
      <c r="L5" s="19" t="s">
        <v>25</v>
      </c>
      <c r="M5" s="19" t="s">
        <v>26</v>
      </c>
      <c r="N5" s="19" t="s">
        <v>27</v>
      </c>
      <c r="O5" s="19" t="s">
        <v>28</v>
      </c>
      <c r="P5" s="139">
        <v>0</v>
      </c>
      <c r="Q5" s="150" t="s">
        <v>30</v>
      </c>
    </row>
    <row r="6" spans="1:22">
      <c r="A6" s="178" t="str">
        <f>'ឃ. សុក្រឹត្យភាពទិន្នន័យ'!A6</f>
        <v>វាលអង្គពពេល</v>
      </c>
      <c r="B6" s="92">
        <v>3</v>
      </c>
      <c r="C6" s="92">
        <v>4</v>
      </c>
      <c r="D6" s="92">
        <v>3</v>
      </c>
      <c r="E6" s="92">
        <v>3</v>
      </c>
      <c r="F6" s="92">
        <v>1</v>
      </c>
      <c r="G6" s="92">
        <v>1</v>
      </c>
      <c r="H6" s="92">
        <v>1</v>
      </c>
      <c r="I6" s="92">
        <v>2</v>
      </c>
      <c r="J6" s="92">
        <v>2</v>
      </c>
      <c r="K6" s="92">
        <v>2</v>
      </c>
      <c r="L6" s="92">
        <v>1</v>
      </c>
      <c r="M6" s="92">
        <v>1</v>
      </c>
      <c r="N6" s="137">
        <v>2</v>
      </c>
      <c r="O6" s="20">
        <f>SUM(B6:M6)/12</f>
        <v>2</v>
      </c>
      <c r="P6" s="138">
        <f>N6/O6</f>
        <v>1</v>
      </c>
      <c r="Q6" s="151">
        <f>(P6-P14/P14)</f>
        <v>0</v>
      </c>
      <c r="S6" s="123"/>
    </row>
    <row r="7" spans="1:22">
      <c r="A7" s="178" t="str">
        <f>'ឃ. សុក្រឹត្យភាពទិន្នន័យ'!A7</f>
        <v>ពោធិ៍មាស</v>
      </c>
      <c r="B7" s="92">
        <v>1</v>
      </c>
      <c r="C7" s="92">
        <v>0</v>
      </c>
      <c r="D7" s="92">
        <v>1</v>
      </c>
      <c r="E7" s="92">
        <v>1</v>
      </c>
      <c r="F7" s="92">
        <v>0</v>
      </c>
      <c r="G7" s="92">
        <v>1</v>
      </c>
      <c r="H7" s="92">
        <v>2</v>
      </c>
      <c r="I7" s="92">
        <v>1</v>
      </c>
      <c r="J7" s="92">
        <v>1</v>
      </c>
      <c r="K7" s="92">
        <v>1</v>
      </c>
      <c r="L7" s="92">
        <v>4</v>
      </c>
      <c r="M7" s="92">
        <v>2</v>
      </c>
      <c r="N7" s="137">
        <v>2</v>
      </c>
      <c r="O7" s="20">
        <f t="shared" ref="O7:O13" si="0">SUM(B7:M7)/12</f>
        <v>1.25</v>
      </c>
      <c r="P7" s="138">
        <f t="shared" ref="P7:P13" si="1">N7/O7</f>
        <v>1.6</v>
      </c>
      <c r="Q7" s="151">
        <f>(P7-P14/P14)*100</f>
        <v>60.000000000000007</v>
      </c>
      <c r="S7" s="142"/>
      <c r="T7" s="126"/>
      <c r="U7" s="144"/>
    </row>
    <row r="8" spans="1:22">
      <c r="A8" s="178" t="str">
        <f>'ឃ. សុក្រឹត្យភាពទិន្នន័យ'!A8</f>
        <v>និទាន</v>
      </c>
      <c r="B8" s="92">
        <v>2</v>
      </c>
      <c r="C8" s="92">
        <v>0</v>
      </c>
      <c r="D8" s="92">
        <v>1</v>
      </c>
      <c r="E8" s="92">
        <v>3</v>
      </c>
      <c r="F8" s="92">
        <v>1</v>
      </c>
      <c r="G8" s="92">
        <v>0</v>
      </c>
      <c r="H8" s="92">
        <v>1</v>
      </c>
      <c r="I8" s="92">
        <v>2</v>
      </c>
      <c r="J8" s="92">
        <v>1</v>
      </c>
      <c r="K8" s="92">
        <v>1</v>
      </c>
      <c r="L8" s="92">
        <v>5</v>
      </c>
      <c r="M8" s="92">
        <v>3</v>
      </c>
      <c r="N8" s="137">
        <v>2</v>
      </c>
      <c r="O8" s="20">
        <f t="shared" si="0"/>
        <v>1.6666666666666667</v>
      </c>
      <c r="P8" s="138">
        <f t="shared" si="1"/>
        <v>1.2</v>
      </c>
      <c r="Q8" s="151">
        <f>(P8-P14/P14)*100</f>
        <v>19.999999999999996</v>
      </c>
    </row>
    <row r="9" spans="1:22">
      <c r="A9" s="178" t="str">
        <f>'ឃ. សុក្រឹត្យភាពទិន្នន័យ'!A9</f>
        <v>ស្វាយចចប</v>
      </c>
      <c r="B9" s="92">
        <v>1</v>
      </c>
      <c r="C9" s="92">
        <v>1</v>
      </c>
      <c r="D9" s="92">
        <v>1</v>
      </c>
      <c r="E9" s="92">
        <v>2</v>
      </c>
      <c r="F9" s="92">
        <v>1</v>
      </c>
      <c r="G9" s="92">
        <v>1</v>
      </c>
      <c r="H9" s="92">
        <v>0</v>
      </c>
      <c r="I9" s="92">
        <v>1</v>
      </c>
      <c r="J9" s="92">
        <v>0</v>
      </c>
      <c r="K9" s="92">
        <v>1</v>
      </c>
      <c r="L9" s="92">
        <v>6</v>
      </c>
      <c r="M9" s="92">
        <v>4</v>
      </c>
      <c r="N9" s="137">
        <v>2</v>
      </c>
      <c r="O9" s="20">
        <f t="shared" si="0"/>
        <v>1.5833333333333333</v>
      </c>
      <c r="P9" s="138">
        <f t="shared" si="1"/>
        <v>1.2631578947368423</v>
      </c>
      <c r="Q9" s="151">
        <f>(P9-P14/P14)*100</f>
        <v>26.315789473684227</v>
      </c>
    </row>
    <row r="10" spans="1:22">
      <c r="A10" s="178" t="s">
        <v>83</v>
      </c>
      <c r="B10" s="92">
        <v>2</v>
      </c>
      <c r="C10" s="92">
        <v>0</v>
      </c>
      <c r="D10" s="92">
        <v>0</v>
      </c>
      <c r="E10" s="92">
        <v>1</v>
      </c>
      <c r="F10" s="92">
        <v>1</v>
      </c>
      <c r="G10" s="92">
        <v>0</v>
      </c>
      <c r="H10" s="92">
        <v>2</v>
      </c>
      <c r="I10" s="92">
        <v>1</v>
      </c>
      <c r="J10" s="92">
        <v>2</v>
      </c>
      <c r="K10" s="92">
        <v>1</v>
      </c>
      <c r="L10" s="92">
        <v>7</v>
      </c>
      <c r="M10" s="92">
        <v>5</v>
      </c>
      <c r="N10" s="137">
        <v>2</v>
      </c>
      <c r="O10" s="20">
        <f t="shared" si="0"/>
        <v>1.8333333333333333</v>
      </c>
      <c r="P10" s="138">
        <f t="shared" si="1"/>
        <v>1.0909090909090911</v>
      </c>
      <c r="Q10" s="151">
        <f>(P10-P14/P14)*100</f>
        <v>9.0909090909091042</v>
      </c>
    </row>
    <row r="11" spans="1:22">
      <c r="A11" s="178" t="str">
        <f>'ឃ. សុក្រឹត្យភាពទិន្នន័យ'!A11</f>
        <v>ពោធិ៍ចំរើន</v>
      </c>
      <c r="B11" s="92">
        <v>4</v>
      </c>
      <c r="C11" s="92">
        <v>4</v>
      </c>
      <c r="D11" s="92">
        <v>2</v>
      </c>
      <c r="E11" s="92">
        <v>2</v>
      </c>
      <c r="F11" s="92">
        <v>3</v>
      </c>
      <c r="G11" s="92">
        <v>3</v>
      </c>
      <c r="H11" s="92">
        <v>2</v>
      </c>
      <c r="I11" s="92">
        <v>4</v>
      </c>
      <c r="J11" s="92">
        <v>2</v>
      </c>
      <c r="K11" s="92">
        <v>1</v>
      </c>
      <c r="L11" s="92">
        <v>3</v>
      </c>
      <c r="M11" s="92">
        <v>6</v>
      </c>
      <c r="N11" s="137">
        <v>2</v>
      </c>
      <c r="O11" s="20">
        <f t="shared" si="0"/>
        <v>3</v>
      </c>
      <c r="P11" s="138">
        <f t="shared" si="1"/>
        <v>0.66666666666666663</v>
      </c>
      <c r="Q11" s="151">
        <f>(P11-P14/P14)*100</f>
        <v>-33.333333333333336</v>
      </c>
    </row>
    <row r="12" spans="1:22">
      <c r="A12" s="178" t="str">
        <f>'ឃ. សុក្រឹត្យភាពទិន្នន័យ'!A12</f>
        <v>ព្រៃញាតិ</v>
      </c>
      <c r="B12" s="92">
        <v>3</v>
      </c>
      <c r="C12" s="92">
        <v>2</v>
      </c>
      <c r="D12" s="92">
        <v>2</v>
      </c>
      <c r="E12" s="92">
        <v>3</v>
      </c>
      <c r="F12" s="92">
        <v>3</v>
      </c>
      <c r="G12" s="92">
        <v>3</v>
      </c>
      <c r="H12" s="92">
        <v>2</v>
      </c>
      <c r="I12" s="92">
        <v>2</v>
      </c>
      <c r="J12" s="92">
        <v>4</v>
      </c>
      <c r="K12" s="92">
        <v>1</v>
      </c>
      <c r="L12" s="92">
        <v>4</v>
      </c>
      <c r="M12" s="92">
        <v>7</v>
      </c>
      <c r="N12" s="137">
        <v>2</v>
      </c>
      <c r="O12" s="20">
        <f t="shared" si="0"/>
        <v>3</v>
      </c>
      <c r="P12" s="138">
        <f t="shared" si="1"/>
        <v>0.66666666666666663</v>
      </c>
      <c r="Q12" s="151">
        <f>(P12-P14/P14)*100</f>
        <v>-33.333333333333336</v>
      </c>
      <c r="S12" s="143"/>
    </row>
    <row r="13" spans="1:22">
      <c r="A13" s="178" t="str">
        <f>'ឃ. សុក្រឹត្យភាពទិន្នន័យ'!A13</f>
        <v>ពោធិ៍អង្រ្កង</v>
      </c>
      <c r="B13" s="92">
        <v>2</v>
      </c>
      <c r="C13" s="92">
        <v>2</v>
      </c>
      <c r="D13" s="92">
        <v>0</v>
      </c>
      <c r="E13" s="92">
        <v>0</v>
      </c>
      <c r="F13" s="92">
        <v>0</v>
      </c>
      <c r="G13" s="92">
        <v>2</v>
      </c>
      <c r="H13" s="92">
        <v>1</v>
      </c>
      <c r="I13" s="92">
        <v>2</v>
      </c>
      <c r="J13" s="92">
        <v>0</v>
      </c>
      <c r="K13" s="92">
        <v>1</v>
      </c>
      <c r="L13" s="92">
        <v>3</v>
      </c>
      <c r="M13" s="92">
        <v>3</v>
      </c>
      <c r="N13" s="137">
        <v>2</v>
      </c>
      <c r="O13" s="20">
        <f t="shared" si="0"/>
        <v>1.3333333333333333</v>
      </c>
      <c r="P13" s="138">
        <f t="shared" si="1"/>
        <v>1.5</v>
      </c>
      <c r="Q13" s="151">
        <f>(P13-P14/P14)*100</f>
        <v>50</v>
      </c>
    </row>
    <row r="14" spans="1:22">
      <c r="A14" s="180" t="s">
        <v>143</v>
      </c>
      <c r="B14" s="19">
        <f t="shared" ref="B14:O14" si="2">SUM(B6:B13)</f>
        <v>18</v>
      </c>
      <c r="C14" s="19">
        <f t="shared" si="2"/>
        <v>13</v>
      </c>
      <c r="D14" s="19">
        <f t="shared" si="2"/>
        <v>10</v>
      </c>
      <c r="E14" s="19">
        <f t="shared" si="2"/>
        <v>15</v>
      </c>
      <c r="F14" s="20">
        <f t="shared" si="2"/>
        <v>10</v>
      </c>
      <c r="G14" s="20">
        <f t="shared" si="2"/>
        <v>11</v>
      </c>
      <c r="H14" s="20">
        <f t="shared" si="2"/>
        <v>11</v>
      </c>
      <c r="I14" s="20">
        <f t="shared" si="2"/>
        <v>15</v>
      </c>
      <c r="J14" s="20">
        <f t="shared" si="2"/>
        <v>12</v>
      </c>
      <c r="K14" s="20">
        <f t="shared" si="2"/>
        <v>9</v>
      </c>
      <c r="L14" s="20">
        <f t="shared" si="2"/>
        <v>33</v>
      </c>
      <c r="M14" s="20">
        <f t="shared" si="2"/>
        <v>31</v>
      </c>
      <c r="N14" s="19">
        <f t="shared" si="2"/>
        <v>16</v>
      </c>
      <c r="O14" s="20">
        <f t="shared" si="2"/>
        <v>15.666666666666668</v>
      </c>
      <c r="P14" s="138">
        <f>N14/O14</f>
        <v>1.0212765957446808</v>
      </c>
      <c r="Q14" s="152"/>
    </row>
    <row r="15" spans="1:22">
      <c r="A15" s="358" t="s">
        <v>200</v>
      </c>
      <c r="B15" s="359"/>
      <c r="C15" s="359"/>
      <c r="D15" s="359"/>
      <c r="E15" s="359"/>
      <c r="F15" s="359"/>
      <c r="G15" s="359"/>
      <c r="H15" s="359"/>
      <c r="I15" s="359"/>
      <c r="J15" s="359"/>
      <c r="K15" s="359"/>
      <c r="L15" s="359"/>
      <c r="M15" s="359"/>
      <c r="N15" s="359"/>
      <c r="O15" s="360"/>
      <c r="P15" s="179" t="s">
        <v>147</v>
      </c>
      <c r="Q15" s="179" t="s">
        <v>148</v>
      </c>
    </row>
    <row r="16" spans="1:22">
      <c r="A16" s="361"/>
      <c r="B16" s="362"/>
      <c r="C16" s="362"/>
      <c r="D16" s="362"/>
      <c r="E16" s="362"/>
      <c r="F16" s="362"/>
      <c r="G16" s="362"/>
      <c r="H16" s="362"/>
      <c r="I16" s="362"/>
      <c r="J16" s="362"/>
      <c r="K16" s="362"/>
      <c r="L16" s="362"/>
      <c r="M16" s="362"/>
      <c r="N16" s="362"/>
      <c r="O16" s="363"/>
      <c r="P16" s="23">
        <f>COUNTA(P6:P13)</f>
        <v>8</v>
      </c>
      <c r="Q16" s="153"/>
    </row>
    <row r="17" spans="1:17" ht="30.65" customHeight="1">
      <c r="A17" s="354" t="s">
        <v>201</v>
      </c>
      <c r="B17" s="355"/>
      <c r="C17" s="355"/>
      <c r="D17" s="355"/>
      <c r="E17" s="355"/>
      <c r="F17" s="355"/>
      <c r="G17" s="355"/>
      <c r="H17" s="355"/>
      <c r="I17" s="355"/>
      <c r="J17" s="355"/>
      <c r="K17" s="355"/>
      <c r="L17" s="355"/>
      <c r="M17" s="355"/>
      <c r="N17" s="355"/>
      <c r="O17" s="355"/>
      <c r="P17" s="20">
        <f>COUNTIF(Q6:Q13,"&gt;=33")+COUNTIF(Q6:Q13,"&lt;=-33")</f>
        <v>4</v>
      </c>
      <c r="Q17" s="154">
        <f>P17/P19*100</f>
        <v>50</v>
      </c>
    </row>
    <row r="18" spans="1:17">
      <c r="A18" s="356" t="s">
        <v>202</v>
      </c>
      <c r="B18" s="357"/>
      <c r="C18" s="357"/>
      <c r="D18" s="357"/>
      <c r="E18" s="357"/>
      <c r="F18" s="357"/>
      <c r="G18" s="357"/>
      <c r="H18" s="357"/>
      <c r="I18" s="357"/>
      <c r="J18" s="357"/>
      <c r="K18" s="357"/>
      <c r="L18" s="357"/>
      <c r="M18" s="357"/>
      <c r="N18" s="357"/>
      <c r="O18" s="357"/>
      <c r="P18" s="20">
        <f>P16-P17</f>
        <v>4</v>
      </c>
      <c r="Q18" s="155">
        <f>P18/P19*100</f>
        <v>50</v>
      </c>
    </row>
    <row r="19" spans="1:17" ht="15" thickBot="1">
      <c r="A19" s="352" t="s">
        <v>203</v>
      </c>
      <c r="B19" s="353"/>
      <c r="C19" s="353"/>
      <c r="D19" s="353"/>
      <c r="E19" s="353"/>
      <c r="F19" s="353"/>
      <c r="G19" s="353"/>
      <c r="H19" s="353"/>
      <c r="I19" s="353"/>
      <c r="J19" s="353"/>
      <c r="K19" s="353"/>
      <c r="L19" s="353"/>
      <c r="M19" s="353"/>
      <c r="N19" s="353"/>
      <c r="O19" s="353"/>
      <c r="P19" s="81">
        <f>SUM(P17:P18)</f>
        <v>8</v>
      </c>
      <c r="Q19" s="156"/>
    </row>
    <row r="20" spans="1:17" ht="15" customHeight="1" thickBot="1">
      <c r="A20" s="340" t="s">
        <v>218</v>
      </c>
      <c r="B20" s="341"/>
      <c r="C20" s="341"/>
      <c r="D20" s="341"/>
      <c r="E20" s="341"/>
      <c r="F20" s="341"/>
      <c r="G20" s="341"/>
      <c r="H20" s="341"/>
      <c r="I20" s="341"/>
      <c r="J20" s="341"/>
      <c r="K20" s="341"/>
      <c r="L20" s="341"/>
      <c r="M20" s="341"/>
      <c r="N20" s="341"/>
      <c r="O20" s="341"/>
      <c r="P20" s="341"/>
      <c r="Q20" s="288"/>
    </row>
  </sheetData>
  <mergeCells count="12">
    <mergeCell ref="N3:N4"/>
    <mergeCell ref="A20:Q20"/>
    <mergeCell ref="A1:Q1"/>
    <mergeCell ref="A2:Q2"/>
    <mergeCell ref="B3:M3"/>
    <mergeCell ref="O3:O4"/>
    <mergeCell ref="Q3:Q4"/>
    <mergeCell ref="A3:A4"/>
    <mergeCell ref="A19:O19"/>
    <mergeCell ref="A17:O17"/>
    <mergeCell ref="A18:O18"/>
    <mergeCell ref="A15:O16"/>
  </mergeCells>
  <phoneticPr fontId="19" type="noConversion"/>
  <conditionalFormatting sqref="Q6:Q13">
    <cfRule type="cellIs" dxfId="2" priority="1" operator="between">
      <formula>33</formula>
      <formula>0</formula>
    </cfRule>
    <cfRule type="cellIs" dxfId="1" priority="2" operator="lessThanOrEqual">
      <formula>-33</formula>
    </cfRule>
    <cfRule type="cellIs" dxfId="0" priority="3" operator="greaterThanOrEqual">
      <formula>33</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សេចក្តីណែនាំ!$A$13:$A$19</xm:f>
          </x14:formula1>
          <xm:sqref>A1:Q1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sheetPr>
  <dimension ref="A1:AD60"/>
  <sheetViews>
    <sheetView zoomScale="30" zoomScaleNormal="30" workbookViewId="0">
      <selection activeCell="AJ31" sqref="AJ31"/>
    </sheetView>
  </sheetViews>
  <sheetFormatPr defaultRowHeight="14.5"/>
  <cols>
    <col min="1" max="1" width="5.26953125" customWidth="1"/>
    <col min="2" max="2" width="0.1796875" customWidth="1"/>
    <col min="21" max="21" width="3.1796875" customWidth="1"/>
    <col min="25" max="30" width="8.7265625" style="67"/>
  </cols>
  <sheetData>
    <row r="1" spans="1:26" ht="26.5" thickBot="1">
      <c r="A1" s="65"/>
      <c r="B1" s="365" t="s">
        <v>125</v>
      </c>
      <c r="C1" s="366"/>
      <c r="D1" s="366"/>
      <c r="E1" s="366"/>
      <c r="F1" s="366"/>
      <c r="G1" s="366"/>
      <c r="H1" s="366"/>
      <c r="I1" s="366"/>
      <c r="J1" s="366"/>
      <c r="K1" s="366"/>
      <c r="L1" s="366"/>
      <c r="M1" s="366"/>
      <c r="N1" s="366"/>
      <c r="O1" s="366"/>
      <c r="P1" s="366"/>
      <c r="Q1" s="366"/>
      <c r="R1" s="366"/>
      <c r="S1" s="366"/>
      <c r="T1" s="366"/>
      <c r="U1" s="367"/>
      <c r="V1" s="124"/>
      <c r="W1" s="124"/>
      <c r="X1" s="124"/>
    </row>
    <row r="2" spans="1:26" ht="35.15" customHeight="1" thickBot="1">
      <c r="A2" s="65"/>
      <c r="C2" s="368" t="s">
        <v>204</v>
      </c>
      <c r="D2" s="369"/>
      <c r="E2" s="369"/>
      <c r="F2" s="369"/>
      <c r="G2" s="369"/>
      <c r="H2" s="369"/>
      <c r="I2" s="369"/>
      <c r="J2" s="369"/>
      <c r="K2" s="369"/>
      <c r="L2" s="369"/>
      <c r="M2" s="369"/>
      <c r="N2" s="369"/>
      <c r="O2" s="369"/>
      <c r="P2" s="369"/>
      <c r="Q2" s="369"/>
      <c r="R2" s="369"/>
      <c r="S2" s="369"/>
      <c r="T2" s="369"/>
      <c r="U2" s="370"/>
      <c r="V2" s="124"/>
      <c r="W2" s="124"/>
      <c r="X2" s="124"/>
      <c r="Y2" s="124"/>
      <c r="Z2" s="124"/>
    </row>
    <row r="3" spans="1:26" ht="26">
      <c r="A3" s="66"/>
      <c r="B3" s="364"/>
      <c r="C3" s="364"/>
      <c r="D3" s="364"/>
      <c r="E3" s="364"/>
      <c r="F3" s="364"/>
      <c r="G3" s="364"/>
      <c r="H3" s="364"/>
      <c r="I3" s="364"/>
      <c r="J3" s="364"/>
      <c r="K3" s="364"/>
      <c r="L3" s="364"/>
      <c r="M3" s="364"/>
      <c r="N3" s="364"/>
      <c r="O3" s="364"/>
      <c r="P3" s="364"/>
      <c r="Q3" s="364"/>
      <c r="R3" s="364"/>
      <c r="S3" s="364"/>
      <c r="T3" s="364"/>
      <c r="U3" s="364"/>
      <c r="V3" s="124"/>
      <c r="W3" s="124"/>
      <c r="X3" s="124"/>
    </row>
    <row r="4" spans="1:26" ht="26">
      <c r="A4" s="66"/>
      <c r="B4" s="364"/>
      <c r="C4" s="364"/>
      <c r="D4" s="364"/>
      <c r="E4" s="364"/>
      <c r="F4" s="364"/>
      <c r="G4" s="364"/>
      <c r="H4" s="364"/>
      <c r="I4" s="364"/>
      <c r="J4" s="364"/>
      <c r="K4" s="364"/>
      <c r="L4" s="364"/>
      <c r="M4" s="364"/>
      <c r="N4" s="364"/>
      <c r="O4" s="364"/>
      <c r="P4" s="364"/>
      <c r="Q4" s="364"/>
      <c r="R4" s="364"/>
      <c r="S4" s="364"/>
      <c r="T4" s="364"/>
      <c r="U4" s="364"/>
      <c r="V4" s="65"/>
      <c r="W4" s="124"/>
      <c r="X4" s="65"/>
    </row>
    <row r="5" spans="1:26" ht="15.5">
      <c r="A5" s="66"/>
      <c r="B5" s="364"/>
      <c r="C5" s="364"/>
      <c r="D5" s="364"/>
      <c r="E5" s="364"/>
      <c r="F5" s="364"/>
      <c r="G5" s="364"/>
      <c r="H5" s="364"/>
      <c r="I5" s="364"/>
      <c r="J5" s="364"/>
      <c r="K5" s="364"/>
      <c r="L5" s="364"/>
      <c r="M5" s="364"/>
      <c r="N5" s="364"/>
      <c r="O5" s="364"/>
      <c r="P5" s="364"/>
      <c r="Q5" s="364"/>
      <c r="R5" s="364"/>
      <c r="S5" s="364"/>
      <c r="T5" s="364"/>
      <c r="U5" s="364"/>
      <c r="V5" s="65"/>
      <c r="W5" s="65"/>
      <c r="X5" s="65"/>
    </row>
    <row r="6" spans="1:26" ht="15.5">
      <c r="A6" s="66"/>
      <c r="B6" s="364"/>
      <c r="C6" s="364"/>
      <c r="D6" s="364"/>
      <c r="E6" s="364"/>
      <c r="F6" s="364"/>
      <c r="G6" s="364"/>
      <c r="H6" s="364"/>
      <c r="I6" s="364"/>
      <c r="J6" s="364"/>
      <c r="K6" s="364"/>
      <c r="L6" s="364"/>
      <c r="M6" s="364"/>
      <c r="N6" s="364"/>
      <c r="O6" s="364"/>
      <c r="P6" s="364"/>
      <c r="Q6" s="364"/>
      <c r="R6" s="364"/>
      <c r="S6" s="364"/>
      <c r="T6" s="364"/>
      <c r="U6" s="364"/>
      <c r="V6" s="65"/>
      <c r="W6" s="65"/>
      <c r="X6" s="65"/>
    </row>
    <row r="7" spans="1:26" ht="15.5">
      <c r="A7" s="66"/>
      <c r="B7" s="364"/>
      <c r="C7" s="364"/>
      <c r="D7" s="364"/>
      <c r="E7" s="364"/>
      <c r="F7" s="364"/>
      <c r="G7" s="364"/>
      <c r="H7" s="364"/>
      <c r="I7" s="364"/>
      <c r="J7" s="364"/>
      <c r="K7" s="364"/>
      <c r="L7" s="364"/>
      <c r="M7" s="364"/>
      <c r="N7" s="364"/>
      <c r="O7" s="364"/>
      <c r="P7" s="364"/>
      <c r="Q7" s="364"/>
      <c r="R7" s="364"/>
      <c r="S7" s="364"/>
      <c r="T7" s="364"/>
      <c r="U7" s="364"/>
      <c r="V7" s="65"/>
      <c r="W7" s="65"/>
      <c r="X7" s="65"/>
    </row>
    <row r="8" spans="1:26" ht="15.5">
      <c r="A8" s="66"/>
      <c r="B8" s="364"/>
      <c r="C8" s="364"/>
      <c r="D8" s="364"/>
      <c r="E8" s="364"/>
      <c r="F8" s="364"/>
      <c r="G8" s="364"/>
      <c r="H8" s="364"/>
      <c r="I8" s="364"/>
      <c r="J8" s="364"/>
      <c r="K8" s="364"/>
      <c r="L8" s="364"/>
      <c r="M8" s="364"/>
      <c r="N8" s="364"/>
      <c r="O8" s="364"/>
      <c r="P8" s="364"/>
      <c r="Q8" s="364"/>
      <c r="R8" s="364"/>
      <c r="S8" s="364"/>
      <c r="T8" s="364"/>
      <c r="U8" s="364"/>
      <c r="V8" s="65"/>
      <c r="W8" s="65"/>
      <c r="X8" s="65"/>
    </row>
    <row r="9" spans="1:26" ht="15.5">
      <c r="A9" s="66"/>
      <c r="B9" s="364"/>
      <c r="C9" s="364"/>
      <c r="D9" s="364"/>
      <c r="E9" s="364"/>
      <c r="F9" s="364"/>
      <c r="G9" s="364"/>
      <c r="H9" s="364"/>
      <c r="I9" s="364"/>
      <c r="J9" s="364"/>
      <c r="K9" s="364"/>
      <c r="L9" s="364"/>
      <c r="M9" s="364"/>
      <c r="N9" s="364"/>
      <c r="O9" s="364"/>
      <c r="P9" s="364"/>
      <c r="Q9" s="364"/>
      <c r="R9" s="364"/>
      <c r="S9" s="364"/>
      <c r="T9" s="364"/>
      <c r="U9" s="364"/>
      <c r="V9" s="65"/>
      <c r="W9" s="65"/>
      <c r="X9" s="65"/>
    </row>
    <row r="10" spans="1:26" ht="15.5">
      <c r="A10" s="66"/>
      <c r="B10" s="364"/>
      <c r="C10" s="364"/>
      <c r="D10" s="364"/>
      <c r="E10" s="364"/>
      <c r="F10" s="364"/>
      <c r="G10" s="364"/>
      <c r="H10" s="364"/>
      <c r="I10" s="364"/>
      <c r="J10" s="364"/>
      <c r="K10" s="364"/>
      <c r="L10" s="364"/>
      <c r="M10" s="364"/>
      <c r="N10" s="364"/>
      <c r="O10" s="364"/>
      <c r="P10" s="364"/>
      <c r="Q10" s="364"/>
      <c r="R10" s="364"/>
      <c r="S10" s="364"/>
      <c r="T10" s="364"/>
      <c r="U10" s="364"/>
      <c r="V10" s="65"/>
      <c r="W10" s="65"/>
      <c r="X10" s="65"/>
    </row>
    <row r="11" spans="1:26" ht="15.5">
      <c r="A11" s="66"/>
      <c r="B11" s="364"/>
      <c r="C11" s="364"/>
      <c r="D11" s="364"/>
      <c r="E11" s="364"/>
      <c r="F11" s="364"/>
      <c r="G11" s="364"/>
      <c r="H11" s="364"/>
      <c r="I11" s="364"/>
      <c r="J11" s="364"/>
      <c r="K11" s="364"/>
      <c r="L11" s="364"/>
      <c r="M11" s="364"/>
      <c r="N11" s="364"/>
      <c r="O11" s="364"/>
      <c r="P11" s="364"/>
      <c r="Q11" s="364"/>
      <c r="R11" s="364"/>
      <c r="S11" s="364"/>
      <c r="T11" s="364"/>
      <c r="U11" s="364"/>
      <c r="V11" s="65"/>
      <c r="W11" s="65"/>
      <c r="X11" s="65"/>
    </row>
    <row r="12" spans="1:26" ht="15.5">
      <c r="A12" s="66"/>
      <c r="B12" s="364"/>
      <c r="C12" s="364"/>
      <c r="D12" s="364"/>
      <c r="E12" s="364"/>
      <c r="F12" s="364"/>
      <c r="G12" s="364"/>
      <c r="H12" s="364"/>
      <c r="I12" s="364"/>
      <c r="J12" s="364"/>
      <c r="K12" s="364"/>
      <c r="L12" s="364"/>
      <c r="M12" s="364"/>
      <c r="N12" s="364"/>
      <c r="O12" s="364"/>
      <c r="P12" s="364"/>
      <c r="Q12" s="364"/>
      <c r="R12" s="364"/>
      <c r="S12" s="364"/>
      <c r="T12" s="364"/>
      <c r="U12" s="364"/>
      <c r="V12" s="65"/>
      <c r="W12" s="65"/>
      <c r="X12" s="65"/>
    </row>
    <row r="13" spans="1:26" ht="15.5">
      <c r="A13" s="66"/>
      <c r="B13" s="364"/>
      <c r="C13" s="364"/>
      <c r="D13" s="364"/>
      <c r="E13" s="364"/>
      <c r="F13" s="364"/>
      <c r="G13" s="364"/>
      <c r="H13" s="364"/>
      <c r="I13" s="364"/>
      <c r="J13" s="364"/>
      <c r="K13" s="364"/>
      <c r="L13" s="364"/>
      <c r="M13" s="364"/>
      <c r="N13" s="364"/>
      <c r="O13" s="364"/>
      <c r="P13" s="364"/>
      <c r="Q13" s="364"/>
      <c r="R13" s="364"/>
      <c r="S13" s="364"/>
      <c r="T13" s="364"/>
      <c r="U13" s="364"/>
      <c r="V13" s="65"/>
      <c r="W13" s="65"/>
      <c r="X13" s="65"/>
    </row>
    <row r="14" spans="1:26" ht="15.5">
      <c r="A14" s="66"/>
      <c r="B14" s="364"/>
      <c r="C14" s="364"/>
      <c r="D14" s="364"/>
      <c r="E14" s="364"/>
      <c r="F14" s="364"/>
      <c r="G14" s="364"/>
      <c r="H14" s="364"/>
      <c r="I14" s="364"/>
      <c r="J14" s="364"/>
      <c r="K14" s="364"/>
      <c r="L14" s="364"/>
      <c r="M14" s="364"/>
      <c r="N14" s="364"/>
      <c r="O14" s="364"/>
      <c r="P14" s="364"/>
      <c r="Q14" s="364"/>
      <c r="R14" s="364"/>
      <c r="S14" s="364"/>
      <c r="T14" s="364"/>
      <c r="U14" s="364"/>
      <c r="V14" s="65"/>
      <c r="W14" s="65"/>
      <c r="X14" s="65"/>
    </row>
    <row r="15" spans="1:26" ht="15.5">
      <c r="A15" s="66"/>
      <c r="B15" s="364"/>
      <c r="C15" s="364"/>
      <c r="D15" s="364"/>
      <c r="E15" s="364"/>
      <c r="F15" s="364"/>
      <c r="G15" s="364"/>
      <c r="H15" s="364"/>
      <c r="I15" s="364"/>
      <c r="J15" s="364"/>
      <c r="K15" s="364"/>
      <c r="L15" s="364"/>
      <c r="M15" s="364"/>
      <c r="N15" s="364"/>
      <c r="O15" s="364"/>
      <c r="P15" s="364"/>
      <c r="Q15" s="364"/>
      <c r="R15" s="364"/>
      <c r="S15" s="364"/>
      <c r="T15" s="364"/>
      <c r="U15" s="364"/>
      <c r="V15" s="65"/>
      <c r="W15" s="65"/>
      <c r="X15" s="65"/>
    </row>
    <row r="16" spans="1:26" ht="15.5">
      <c r="A16" s="66"/>
      <c r="B16" s="364"/>
      <c r="C16" s="364"/>
      <c r="D16" s="364"/>
      <c r="E16" s="364"/>
      <c r="F16" s="364"/>
      <c r="G16" s="364"/>
      <c r="H16" s="364"/>
      <c r="I16" s="364"/>
      <c r="J16" s="364"/>
      <c r="K16" s="364"/>
      <c r="L16" s="364"/>
      <c r="M16" s="364"/>
      <c r="N16" s="364"/>
      <c r="O16" s="364"/>
      <c r="P16" s="364"/>
      <c r="Q16" s="364"/>
      <c r="R16" s="364"/>
      <c r="S16" s="364"/>
      <c r="T16" s="364"/>
      <c r="U16" s="364"/>
      <c r="V16" s="65"/>
      <c r="W16" s="65"/>
      <c r="X16" s="65"/>
    </row>
    <row r="17" spans="1:26" ht="15.5">
      <c r="A17" s="66"/>
      <c r="B17" s="364"/>
      <c r="C17" s="364"/>
      <c r="D17" s="364"/>
      <c r="E17" s="364"/>
      <c r="F17" s="364"/>
      <c r="G17" s="364"/>
      <c r="H17" s="364"/>
      <c r="I17" s="364"/>
      <c r="J17" s="364"/>
      <c r="K17" s="364"/>
      <c r="L17" s="364"/>
      <c r="M17" s="364"/>
      <c r="N17" s="364"/>
      <c r="O17" s="364"/>
      <c r="P17" s="364"/>
      <c r="Q17" s="364"/>
      <c r="R17" s="364"/>
      <c r="S17" s="364"/>
      <c r="T17" s="364"/>
      <c r="U17" s="364"/>
      <c r="V17" s="65"/>
      <c r="W17" s="65"/>
      <c r="X17" s="65"/>
    </row>
    <row r="18" spans="1:26" ht="15.5">
      <c r="A18" s="66"/>
      <c r="B18" s="364"/>
      <c r="C18" s="364"/>
      <c r="D18" s="364"/>
      <c r="E18" s="364"/>
      <c r="F18" s="364"/>
      <c r="G18" s="364"/>
      <c r="H18" s="364"/>
      <c r="I18" s="364"/>
      <c r="J18" s="364"/>
      <c r="K18" s="364"/>
      <c r="L18" s="364"/>
      <c r="M18" s="364"/>
      <c r="N18" s="364"/>
      <c r="O18" s="364"/>
      <c r="P18" s="364"/>
      <c r="Q18" s="364"/>
      <c r="R18" s="364"/>
      <c r="S18" s="364"/>
      <c r="T18" s="364"/>
      <c r="U18" s="364"/>
      <c r="V18" s="65"/>
      <c r="W18" s="65"/>
      <c r="X18" s="65"/>
    </row>
    <row r="19" spans="1:26" ht="15.5">
      <c r="A19" s="66"/>
      <c r="B19" s="364"/>
      <c r="C19" s="364"/>
      <c r="D19" s="364"/>
      <c r="E19" s="364"/>
      <c r="F19" s="364"/>
      <c r="G19" s="364"/>
      <c r="H19" s="364"/>
      <c r="I19" s="364"/>
      <c r="J19" s="364"/>
      <c r="K19" s="364"/>
      <c r="L19" s="364"/>
      <c r="M19" s="364"/>
      <c r="N19" s="364"/>
      <c r="O19" s="364"/>
      <c r="P19" s="364"/>
      <c r="Q19" s="364"/>
      <c r="R19" s="364"/>
      <c r="S19" s="364"/>
      <c r="T19" s="364"/>
      <c r="U19" s="364"/>
      <c r="V19" s="65"/>
      <c r="W19" s="65"/>
      <c r="X19" s="65"/>
    </row>
    <row r="20" spans="1:26" ht="15.5">
      <c r="A20" s="66"/>
      <c r="B20" s="364"/>
      <c r="C20" s="364"/>
      <c r="D20" s="364"/>
      <c r="E20" s="364"/>
      <c r="F20" s="364"/>
      <c r="G20" s="364"/>
      <c r="H20" s="364"/>
      <c r="I20" s="364"/>
      <c r="J20" s="364"/>
      <c r="K20" s="364"/>
      <c r="L20" s="364"/>
      <c r="M20" s="364"/>
      <c r="N20" s="364"/>
      <c r="O20" s="364"/>
      <c r="P20" s="364"/>
      <c r="Q20" s="364"/>
      <c r="R20" s="364"/>
      <c r="S20" s="364"/>
      <c r="T20" s="364"/>
      <c r="U20" s="364"/>
      <c r="V20" s="65"/>
      <c r="W20" s="65"/>
      <c r="X20" s="65"/>
      <c r="Z20" s="158"/>
    </row>
    <row r="21" spans="1:26" ht="15.5">
      <c r="A21" s="66"/>
      <c r="B21" s="364"/>
      <c r="C21" s="364"/>
      <c r="D21" s="364"/>
      <c r="E21" s="364"/>
      <c r="F21" s="364"/>
      <c r="G21" s="364"/>
      <c r="H21" s="364"/>
      <c r="I21" s="364"/>
      <c r="J21" s="364"/>
      <c r="K21" s="364"/>
      <c r="L21" s="364"/>
      <c r="M21" s="364"/>
      <c r="N21" s="364"/>
      <c r="O21" s="364"/>
      <c r="P21" s="364"/>
      <c r="Q21" s="364"/>
      <c r="R21" s="364"/>
      <c r="S21" s="364"/>
      <c r="T21" s="364"/>
      <c r="U21" s="364"/>
      <c r="V21" s="65"/>
      <c r="W21" s="65"/>
      <c r="X21" s="65"/>
    </row>
    <row r="22" spans="1:26" ht="15.5">
      <c r="A22" s="66"/>
      <c r="B22" s="364"/>
      <c r="C22" s="364"/>
      <c r="D22" s="364"/>
      <c r="E22" s="364"/>
      <c r="F22" s="364"/>
      <c r="G22" s="364"/>
      <c r="H22" s="364"/>
      <c r="I22" s="364"/>
      <c r="J22" s="364"/>
      <c r="K22" s="364"/>
      <c r="L22" s="364"/>
      <c r="M22" s="364"/>
      <c r="N22" s="364"/>
      <c r="O22" s="364"/>
      <c r="P22" s="364"/>
      <c r="Q22" s="364"/>
      <c r="R22" s="364"/>
      <c r="S22" s="364"/>
      <c r="T22" s="364"/>
      <c r="U22" s="364"/>
      <c r="V22" s="65"/>
      <c r="W22" s="65"/>
      <c r="X22" s="65"/>
    </row>
    <row r="23" spans="1:26" ht="15.5">
      <c r="A23" s="66"/>
      <c r="B23" s="364"/>
      <c r="C23" s="364"/>
      <c r="D23" s="364"/>
      <c r="E23" s="364"/>
      <c r="F23" s="364"/>
      <c r="G23" s="364"/>
      <c r="H23" s="364"/>
      <c r="I23" s="364"/>
      <c r="J23" s="364"/>
      <c r="K23" s="364"/>
      <c r="L23" s="364"/>
      <c r="M23" s="364"/>
      <c r="N23" s="364"/>
      <c r="O23" s="364"/>
      <c r="P23" s="364"/>
      <c r="Q23" s="364"/>
      <c r="R23" s="364"/>
      <c r="S23" s="364"/>
      <c r="T23" s="364"/>
      <c r="U23" s="364"/>
      <c r="V23" s="65"/>
      <c r="W23" s="65"/>
      <c r="X23" s="65"/>
    </row>
    <row r="24" spans="1:26" ht="15.5">
      <c r="A24" s="66"/>
      <c r="B24" s="364"/>
      <c r="C24" s="364"/>
      <c r="D24" s="364"/>
      <c r="E24" s="364"/>
      <c r="F24" s="364"/>
      <c r="G24" s="364"/>
      <c r="H24" s="364"/>
      <c r="I24" s="364"/>
      <c r="J24" s="364"/>
      <c r="K24" s="364"/>
      <c r="L24" s="364"/>
      <c r="M24" s="364"/>
      <c r="N24" s="364"/>
      <c r="O24" s="364"/>
      <c r="P24" s="364"/>
      <c r="Q24" s="364"/>
      <c r="R24" s="364"/>
      <c r="S24" s="364"/>
      <c r="T24" s="364"/>
      <c r="U24" s="364"/>
      <c r="V24" s="65"/>
      <c r="W24" s="65"/>
      <c r="X24" s="65"/>
    </row>
    <row r="25" spans="1:26" ht="15.5">
      <c r="A25" s="66"/>
      <c r="B25" s="364"/>
      <c r="C25" s="364"/>
      <c r="D25" s="364"/>
      <c r="E25" s="364"/>
      <c r="F25" s="364"/>
      <c r="G25" s="364"/>
      <c r="H25" s="364"/>
      <c r="I25" s="364"/>
      <c r="J25" s="364"/>
      <c r="K25" s="364"/>
      <c r="L25" s="364"/>
      <c r="M25" s="364"/>
      <c r="N25" s="364"/>
      <c r="O25" s="364"/>
      <c r="P25" s="364"/>
      <c r="Q25" s="364"/>
      <c r="R25" s="364"/>
      <c r="S25" s="364"/>
      <c r="T25" s="364"/>
      <c r="U25" s="364"/>
      <c r="V25" s="65"/>
      <c r="W25" s="65"/>
      <c r="X25" s="65"/>
    </row>
    <row r="26" spans="1:26" ht="15.5">
      <c r="A26" s="66"/>
      <c r="B26" s="364"/>
      <c r="C26" s="364"/>
      <c r="D26" s="364"/>
      <c r="E26" s="364"/>
      <c r="F26" s="364"/>
      <c r="G26" s="364"/>
      <c r="H26" s="364"/>
      <c r="I26" s="364"/>
      <c r="J26" s="364"/>
      <c r="K26" s="364"/>
      <c r="L26" s="364"/>
      <c r="M26" s="364"/>
      <c r="N26" s="364"/>
      <c r="O26" s="364"/>
      <c r="P26" s="364"/>
      <c r="Q26" s="364"/>
      <c r="R26" s="364"/>
      <c r="S26" s="364"/>
      <c r="T26" s="364"/>
      <c r="U26" s="364"/>
      <c r="V26" s="65"/>
      <c r="W26" s="65"/>
      <c r="X26" s="65"/>
    </row>
    <row r="27" spans="1:26" ht="15.5">
      <c r="A27" s="66"/>
      <c r="B27" s="364"/>
      <c r="C27" s="364"/>
      <c r="D27" s="364"/>
      <c r="E27" s="364"/>
      <c r="F27" s="364"/>
      <c r="G27" s="364"/>
      <c r="H27" s="364"/>
      <c r="I27" s="364"/>
      <c r="J27" s="364"/>
      <c r="K27" s="364"/>
      <c r="L27" s="364"/>
      <c r="M27" s="364"/>
      <c r="N27" s="364"/>
      <c r="O27" s="364"/>
      <c r="P27" s="364"/>
      <c r="Q27" s="364"/>
      <c r="R27" s="364"/>
      <c r="S27" s="364"/>
      <c r="T27" s="364"/>
      <c r="U27" s="364"/>
      <c r="V27" s="65"/>
      <c r="W27" s="65"/>
      <c r="X27" s="65"/>
    </row>
    <row r="28" spans="1:26" ht="15.5">
      <c r="A28" s="66"/>
      <c r="B28" s="364"/>
      <c r="C28" s="364"/>
      <c r="D28" s="364"/>
      <c r="E28" s="364"/>
      <c r="F28" s="364"/>
      <c r="G28" s="364"/>
      <c r="H28" s="364"/>
      <c r="I28" s="364"/>
      <c r="J28" s="364"/>
      <c r="K28" s="364"/>
      <c r="L28" s="364"/>
      <c r="M28" s="364"/>
      <c r="N28" s="364"/>
      <c r="O28" s="364"/>
      <c r="P28" s="364"/>
      <c r="Q28" s="364"/>
      <c r="R28" s="364"/>
      <c r="S28" s="364"/>
      <c r="T28" s="364"/>
      <c r="U28" s="364"/>
      <c r="V28" s="65"/>
      <c r="W28" s="65"/>
      <c r="X28" s="65"/>
    </row>
    <row r="29" spans="1:26" ht="15.5">
      <c r="A29" s="66"/>
      <c r="B29" s="364"/>
      <c r="C29" s="364"/>
      <c r="D29" s="364"/>
      <c r="E29" s="364"/>
      <c r="F29" s="364"/>
      <c r="G29" s="364"/>
      <c r="H29" s="364"/>
      <c r="I29" s="364"/>
      <c r="J29" s="364"/>
      <c r="K29" s="364"/>
      <c r="L29" s="364"/>
      <c r="M29" s="364"/>
      <c r="N29" s="364"/>
      <c r="O29" s="364"/>
      <c r="P29" s="364"/>
      <c r="Q29" s="364"/>
      <c r="R29" s="364"/>
      <c r="S29" s="364"/>
      <c r="T29" s="364"/>
      <c r="U29" s="364"/>
      <c r="V29" s="65"/>
      <c r="W29" s="65"/>
      <c r="X29" s="65"/>
    </row>
    <row r="30" spans="1:26" ht="15.5">
      <c r="A30" s="66"/>
      <c r="B30" s="364"/>
      <c r="C30" s="364"/>
      <c r="D30" s="364"/>
      <c r="E30" s="364"/>
      <c r="F30" s="364"/>
      <c r="G30" s="364"/>
      <c r="H30" s="364"/>
      <c r="I30" s="364"/>
      <c r="J30" s="364"/>
      <c r="K30" s="364"/>
      <c r="L30" s="364"/>
      <c r="M30" s="364"/>
      <c r="N30" s="364"/>
      <c r="O30" s="364"/>
      <c r="P30" s="364"/>
      <c r="Q30" s="364"/>
      <c r="R30" s="364"/>
      <c r="S30" s="364"/>
      <c r="T30" s="364"/>
      <c r="U30" s="364"/>
      <c r="V30" s="65"/>
      <c r="W30" s="65"/>
      <c r="X30" s="65"/>
    </row>
    <row r="31" spans="1:26" ht="15.5">
      <c r="A31" s="66"/>
      <c r="B31" s="364"/>
      <c r="C31" s="364"/>
      <c r="D31" s="364"/>
      <c r="E31" s="364"/>
      <c r="F31" s="364"/>
      <c r="G31" s="364"/>
      <c r="H31" s="364"/>
      <c r="I31" s="364"/>
      <c r="J31" s="364"/>
      <c r="K31" s="364"/>
      <c r="L31" s="364"/>
      <c r="M31" s="364"/>
      <c r="N31" s="364"/>
      <c r="O31" s="364"/>
      <c r="P31" s="364"/>
      <c r="Q31" s="364"/>
      <c r="R31" s="364"/>
      <c r="S31" s="364"/>
      <c r="T31" s="364"/>
      <c r="U31" s="364"/>
      <c r="V31" s="65"/>
      <c r="W31" s="65"/>
      <c r="X31" s="65"/>
    </row>
    <row r="32" spans="1:26" ht="15.5">
      <c r="A32" s="66"/>
      <c r="B32" s="364"/>
      <c r="C32" s="364"/>
      <c r="D32" s="364"/>
      <c r="E32" s="364"/>
      <c r="F32" s="364"/>
      <c r="G32" s="364"/>
      <c r="H32" s="364"/>
      <c r="I32" s="364"/>
      <c r="J32" s="364"/>
      <c r="K32" s="364"/>
      <c r="L32" s="364"/>
      <c r="M32" s="364"/>
      <c r="N32" s="364"/>
      <c r="O32" s="364"/>
      <c r="P32" s="364"/>
      <c r="Q32" s="364"/>
      <c r="R32" s="364"/>
      <c r="S32" s="364"/>
      <c r="T32" s="364"/>
      <c r="U32" s="364"/>
      <c r="V32" s="65"/>
      <c r="W32" s="65"/>
      <c r="X32" s="65"/>
    </row>
    <row r="33" spans="1:24" ht="15.5">
      <c r="A33" s="66"/>
      <c r="B33" s="364"/>
      <c r="C33" s="364"/>
      <c r="D33" s="364"/>
      <c r="E33" s="364"/>
      <c r="F33" s="364"/>
      <c r="G33" s="364"/>
      <c r="H33" s="364"/>
      <c r="I33" s="364"/>
      <c r="J33" s="364"/>
      <c r="K33" s="364"/>
      <c r="L33" s="364"/>
      <c r="M33" s="364"/>
      <c r="N33" s="364"/>
      <c r="O33" s="364"/>
      <c r="P33" s="364"/>
      <c r="Q33" s="364"/>
      <c r="R33" s="364"/>
      <c r="S33" s="364"/>
      <c r="T33" s="364"/>
      <c r="U33" s="364"/>
      <c r="V33" s="65"/>
      <c r="W33" s="65"/>
      <c r="X33" s="65"/>
    </row>
    <row r="34" spans="1:24" ht="15.5">
      <c r="A34" s="66"/>
      <c r="B34" s="364"/>
      <c r="C34" s="364"/>
      <c r="D34" s="364"/>
      <c r="E34" s="364"/>
      <c r="F34" s="364"/>
      <c r="G34" s="364"/>
      <c r="H34" s="364"/>
      <c r="I34" s="364"/>
      <c r="J34" s="364"/>
      <c r="K34" s="364"/>
      <c r="L34" s="364"/>
      <c r="M34" s="364"/>
      <c r="N34" s="364"/>
      <c r="O34" s="364"/>
      <c r="P34" s="364"/>
      <c r="Q34" s="364"/>
      <c r="R34" s="364"/>
      <c r="S34" s="364"/>
      <c r="T34" s="364"/>
      <c r="U34" s="364"/>
      <c r="V34" s="65"/>
      <c r="W34" s="65"/>
      <c r="X34" s="65"/>
    </row>
    <row r="35" spans="1:24" ht="15.5">
      <c r="A35" s="66"/>
      <c r="B35" s="364"/>
      <c r="C35" s="364"/>
      <c r="D35" s="364"/>
      <c r="E35" s="364"/>
      <c r="F35" s="364"/>
      <c r="G35" s="364"/>
      <c r="H35" s="364"/>
      <c r="I35" s="364"/>
      <c r="J35" s="364"/>
      <c r="K35" s="364"/>
      <c r="L35" s="364"/>
      <c r="M35" s="364"/>
      <c r="N35" s="364"/>
      <c r="O35" s="364"/>
      <c r="P35" s="364"/>
      <c r="Q35" s="364"/>
      <c r="R35" s="364"/>
      <c r="S35" s="364"/>
      <c r="T35" s="364"/>
      <c r="U35" s="364"/>
      <c r="V35" s="65"/>
      <c r="W35" s="65"/>
      <c r="X35" s="65"/>
    </row>
    <row r="36" spans="1:24" ht="15.5">
      <c r="A36" s="66"/>
      <c r="B36" s="364"/>
      <c r="C36" s="364"/>
      <c r="D36" s="364"/>
      <c r="E36" s="364"/>
      <c r="F36" s="364"/>
      <c r="G36" s="364"/>
      <c r="H36" s="364"/>
      <c r="I36" s="364"/>
      <c r="J36" s="364"/>
      <c r="K36" s="364"/>
      <c r="L36" s="364"/>
      <c r="M36" s="364"/>
      <c r="N36" s="364"/>
      <c r="O36" s="364"/>
      <c r="P36" s="364"/>
      <c r="Q36" s="364"/>
      <c r="R36" s="364"/>
      <c r="S36" s="364"/>
      <c r="T36" s="364"/>
      <c r="U36" s="364"/>
      <c r="V36" s="65"/>
      <c r="W36" s="65"/>
      <c r="X36" s="65"/>
    </row>
    <row r="37" spans="1:24" ht="15.5">
      <c r="A37" s="66"/>
      <c r="B37" s="364"/>
      <c r="C37" s="364"/>
      <c r="D37" s="364"/>
      <c r="E37" s="364"/>
      <c r="F37" s="364"/>
      <c r="G37" s="364"/>
      <c r="H37" s="364"/>
      <c r="I37" s="364"/>
      <c r="J37" s="364"/>
      <c r="K37" s="364"/>
      <c r="L37" s="364"/>
      <c r="M37" s="364"/>
      <c r="N37" s="364"/>
      <c r="O37" s="364"/>
      <c r="P37" s="364"/>
      <c r="Q37" s="364"/>
      <c r="R37" s="364"/>
      <c r="S37" s="364"/>
      <c r="T37" s="364"/>
      <c r="U37" s="364"/>
      <c r="V37" s="65"/>
      <c r="W37" s="65"/>
      <c r="X37" s="65"/>
    </row>
    <row r="38" spans="1:24" ht="15.5">
      <c r="A38" s="66"/>
      <c r="B38" s="364"/>
      <c r="C38" s="364"/>
      <c r="D38" s="364"/>
      <c r="E38" s="364"/>
      <c r="F38" s="364"/>
      <c r="G38" s="364"/>
      <c r="H38" s="364"/>
      <c r="I38" s="364"/>
      <c r="J38" s="364"/>
      <c r="K38" s="364"/>
      <c r="L38" s="364"/>
      <c r="M38" s="364"/>
      <c r="N38" s="364"/>
      <c r="O38" s="364"/>
      <c r="P38" s="364"/>
      <c r="Q38" s="364"/>
      <c r="R38" s="364"/>
      <c r="S38" s="364"/>
      <c r="T38" s="364"/>
      <c r="U38" s="364"/>
      <c r="V38" s="65"/>
      <c r="W38" s="65"/>
      <c r="X38" s="65"/>
    </row>
    <row r="39" spans="1:24" ht="15.5">
      <c r="A39" s="66"/>
      <c r="B39" s="364"/>
      <c r="C39" s="364"/>
      <c r="D39" s="364"/>
      <c r="E39" s="364"/>
      <c r="F39" s="364"/>
      <c r="G39" s="364"/>
      <c r="H39" s="364"/>
      <c r="I39" s="364"/>
      <c r="J39" s="364"/>
      <c r="K39" s="364"/>
      <c r="L39" s="364"/>
      <c r="M39" s="364"/>
      <c r="N39" s="364"/>
      <c r="O39" s="364"/>
      <c r="P39" s="364"/>
      <c r="Q39" s="364"/>
      <c r="R39" s="364"/>
      <c r="S39" s="364"/>
      <c r="T39" s="364"/>
      <c r="U39" s="364"/>
      <c r="V39" s="65"/>
      <c r="W39" s="65"/>
      <c r="X39" s="65"/>
    </row>
    <row r="40" spans="1:24" ht="15.5">
      <c r="A40" s="66"/>
      <c r="B40" s="364"/>
      <c r="C40" s="364"/>
      <c r="D40" s="364"/>
      <c r="E40" s="364"/>
      <c r="F40" s="364"/>
      <c r="G40" s="364"/>
      <c r="H40" s="364"/>
      <c r="I40" s="364"/>
      <c r="J40" s="364"/>
      <c r="K40" s="364"/>
      <c r="L40" s="364"/>
      <c r="M40" s="364"/>
      <c r="N40" s="364"/>
      <c r="O40" s="364"/>
      <c r="P40" s="364"/>
      <c r="Q40" s="364"/>
      <c r="R40" s="364"/>
      <c r="S40" s="364"/>
      <c r="T40" s="364"/>
      <c r="U40" s="364"/>
      <c r="V40" s="65"/>
      <c r="W40" s="65"/>
      <c r="X40" s="65"/>
    </row>
    <row r="41" spans="1:24" ht="15.5">
      <c r="A41" s="66"/>
      <c r="B41" s="364"/>
      <c r="C41" s="364"/>
      <c r="D41" s="364"/>
      <c r="E41" s="364"/>
      <c r="F41" s="364"/>
      <c r="G41" s="364"/>
      <c r="H41" s="364"/>
      <c r="I41" s="364"/>
      <c r="J41" s="364"/>
      <c r="K41" s="364"/>
      <c r="L41" s="364"/>
      <c r="M41" s="364"/>
      <c r="N41" s="364"/>
      <c r="O41" s="364"/>
      <c r="P41" s="364"/>
      <c r="Q41" s="364"/>
      <c r="R41" s="364"/>
      <c r="S41" s="364"/>
      <c r="T41" s="364"/>
      <c r="U41" s="364"/>
      <c r="V41" s="65"/>
      <c r="W41" s="65"/>
      <c r="X41" s="65"/>
    </row>
    <row r="42" spans="1:24" ht="15.5">
      <c r="A42" s="66"/>
      <c r="B42" s="66"/>
      <c r="C42" s="66"/>
      <c r="D42" s="66"/>
      <c r="E42" s="66"/>
      <c r="F42" s="66"/>
      <c r="G42" s="66"/>
      <c r="H42" s="66"/>
      <c r="I42" s="66"/>
      <c r="J42" s="66"/>
      <c r="K42" s="66"/>
      <c r="L42" s="66"/>
      <c r="M42" s="66"/>
      <c r="N42" s="66"/>
      <c r="O42" s="66"/>
      <c r="P42" s="66"/>
      <c r="Q42" s="66"/>
      <c r="R42" s="66"/>
      <c r="S42" s="66"/>
      <c r="T42" s="66"/>
      <c r="U42" s="66"/>
      <c r="V42" s="65"/>
      <c r="W42" s="65"/>
      <c r="X42" s="65"/>
    </row>
    <row r="43" spans="1:24" ht="15.5">
      <c r="A43" s="66"/>
      <c r="B43" s="66"/>
      <c r="C43" s="66"/>
      <c r="D43" s="66"/>
      <c r="E43" s="66"/>
      <c r="F43" s="66"/>
      <c r="G43" s="66"/>
      <c r="H43" s="66"/>
      <c r="I43" s="66"/>
      <c r="J43" s="66"/>
      <c r="K43" s="66"/>
      <c r="L43" s="66"/>
      <c r="M43" s="66"/>
      <c r="N43" s="66"/>
      <c r="O43" s="66"/>
      <c r="P43" s="66"/>
      <c r="Q43" s="66"/>
      <c r="R43" s="66"/>
      <c r="S43" s="66"/>
      <c r="T43" s="66"/>
      <c r="U43" s="66"/>
      <c r="V43" s="65"/>
      <c r="W43" s="65"/>
      <c r="X43" s="65"/>
    </row>
    <row r="44" spans="1:24" ht="15.5">
      <c r="A44" s="66"/>
      <c r="B44" s="66"/>
      <c r="C44" s="66"/>
      <c r="D44" s="66"/>
      <c r="E44" s="66"/>
      <c r="F44" s="66"/>
      <c r="G44" s="66"/>
      <c r="H44" s="66"/>
      <c r="I44" s="66"/>
      <c r="J44" s="66"/>
      <c r="K44" s="66"/>
      <c r="L44" s="66"/>
      <c r="M44" s="66"/>
      <c r="N44" s="66"/>
      <c r="O44" s="66"/>
      <c r="P44" s="66"/>
      <c r="Q44" s="66"/>
      <c r="R44" s="66"/>
      <c r="S44" s="66"/>
      <c r="T44" s="66"/>
      <c r="U44" s="66"/>
      <c r="V44" s="65"/>
      <c r="W44" s="65"/>
      <c r="X44" s="65"/>
    </row>
    <row r="45" spans="1:24" ht="15.5">
      <c r="A45" s="66"/>
      <c r="B45" s="66"/>
      <c r="C45" s="66"/>
      <c r="D45" s="66"/>
      <c r="E45" s="66"/>
      <c r="F45" s="66"/>
      <c r="G45" s="66"/>
      <c r="H45" s="66"/>
      <c r="I45" s="66"/>
      <c r="J45" s="66"/>
      <c r="K45" s="66"/>
      <c r="L45" s="66"/>
      <c r="M45" s="66"/>
      <c r="N45" s="66"/>
      <c r="O45" s="66"/>
      <c r="P45" s="66"/>
      <c r="Q45" s="66"/>
      <c r="R45" s="66"/>
      <c r="S45" s="66"/>
      <c r="T45" s="66"/>
      <c r="U45" s="66"/>
      <c r="V45" s="65"/>
      <c r="W45" s="65"/>
      <c r="X45" s="65"/>
    </row>
    <row r="46" spans="1:24" ht="15.5">
      <c r="A46" s="66"/>
      <c r="B46" s="66"/>
      <c r="C46" s="66"/>
      <c r="D46" s="66"/>
      <c r="E46" s="66"/>
      <c r="F46" s="66"/>
      <c r="G46" s="66"/>
      <c r="H46" s="66"/>
      <c r="I46" s="66"/>
      <c r="J46" s="66"/>
      <c r="K46" s="66"/>
      <c r="L46" s="66"/>
      <c r="M46" s="66"/>
      <c r="N46" s="66"/>
      <c r="O46" s="66"/>
      <c r="P46" s="66"/>
      <c r="Q46" s="66"/>
      <c r="R46" s="66"/>
      <c r="S46" s="66"/>
      <c r="T46" s="66"/>
      <c r="U46" s="66"/>
      <c r="V46" s="65"/>
      <c r="W46" s="65"/>
      <c r="X46" s="65"/>
    </row>
    <row r="47" spans="1:24" ht="15.5">
      <c r="A47" s="66"/>
      <c r="B47" s="66"/>
      <c r="C47" s="66"/>
      <c r="D47" s="66"/>
      <c r="E47" s="66"/>
      <c r="F47" s="66"/>
      <c r="G47" s="66"/>
      <c r="H47" s="66"/>
      <c r="I47" s="66"/>
      <c r="J47" s="66"/>
      <c r="K47" s="66"/>
      <c r="L47" s="66"/>
      <c r="M47" s="66"/>
      <c r="N47" s="66"/>
      <c r="O47" s="66"/>
      <c r="P47" s="66"/>
      <c r="Q47" s="66"/>
      <c r="R47" s="66"/>
      <c r="S47" s="66"/>
      <c r="T47" s="66"/>
      <c r="U47" s="66"/>
      <c r="V47" s="65"/>
      <c r="W47" s="65"/>
      <c r="X47" s="65"/>
    </row>
    <row r="48" spans="1:24" ht="15.5">
      <c r="A48" s="66"/>
      <c r="B48" s="66"/>
      <c r="C48" s="66"/>
      <c r="D48" s="66"/>
      <c r="E48" s="66"/>
      <c r="F48" s="66"/>
      <c r="G48" s="66"/>
      <c r="H48" s="66"/>
      <c r="I48" s="66"/>
      <c r="J48" s="66"/>
      <c r="K48" s="66"/>
      <c r="L48" s="66"/>
      <c r="M48" s="66"/>
      <c r="N48" s="66"/>
      <c r="O48" s="66"/>
      <c r="P48" s="66"/>
      <c r="Q48" s="66"/>
      <c r="R48" s="66"/>
      <c r="S48" s="66"/>
      <c r="T48" s="66"/>
      <c r="U48" s="66"/>
      <c r="V48" s="65"/>
      <c r="W48" s="65"/>
      <c r="X48" s="65"/>
    </row>
    <row r="49" spans="1:24" ht="15.5">
      <c r="A49" s="66"/>
      <c r="B49" s="66"/>
      <c r="C49" s="66"/>
      <c r="D49" s="66"/>
      <c r="E49" s="66"/>
      <c r="F49" s="66"/>
      <c r="G49" s="66"/>
      <c r="H49" s="66"/>
      <c r="I49" s="66"/>
      <c r="J49" s="66"/>
      <c r="K49" s="66"/>
      <c r="L49" s="66"/>
      <c r="M49" s="66"/>
      <c r="N49" s="66"/>
      <c r="O49" s="66"/>
      <c r="P49" s="66"/>
      <c r="Q49" s="66"/>
      <c r="R49" s="66"/>
      <c r="S49" s="66"/>
      <c r="T49" s="66"/>
      <c r="U49" s="66"/>
      <c r="V49" s="65"/>
      <c r="W49" s="65"/>
      <c r="X49" s="65"/>
    </row>
    <row r="50" spans="1:24" ht="15.5">
      <c r="A50" s="66"/>
      <c r="B50" s="66"/>
      <c r="C50" s="66"/>
      <c r="D50" s="66"/>
      <c r="E50" s="66"/>
      <c r="F50" s="66"/>
      <c r="G50" s="66"/>
      <c r="H50" s="66"/>
      <c r="I50" s="66"/>
      <c r="J50" s="66"/>
      <c r="K50" s="66"/>
      <c r="L50" s="66"/>
      <c r="M50" s="66"/>
      <c r="N50" s="66"/>
      <c r="O50" s="66"/>
      <c r="P50" s="66"/>
      <c r="Q50" s="66"/>
      <c r="R50" s="66"/>
      <c r="S50" s="66"/>
      <c r="T50" s="66"/>
      <c r="U50" s="66"/>
      <c r="V50" s="65"/>
      <c r="W50" s="65"/>
      <c r="X50" s="65"/>
    </row>
    <row r="51" spans="1:24">
      <c r="A51" s="65"/>
      <c r="B51" s="65"/>
      <c r="C51" s="65"/>
      <c r="D51" s="65"/>
      <c r="E51" s="65"/>
      <c r="F51" s="65"/>
      <c r="G51" s="65"/>
      <c r="H51" s="65"/>
      <c r="I51" s="65"/>
      <c r="J51" s="65"/>
      <c r="K51" s="65"/>
      <c r="L51" s="65"/>
      <c r="M51" s="65"/>
      <c r="N51" s="65"/>
      <c r="O51" s="65"/>
      <c r="P51" s="65"/>
      <c r="Q51" s="65"/>
      <c r="R51" s="65"/>
      <c r="S51" s="65"/>
      <c r="T51" s="65"/>
      <c r="U51" s="65"/>
      <c r="V51" s="65"/>
      <c r="W51" s="65"/>
      <c r="X51" s="65"/>
    </row>
    <row r="52" spans="1:24">
      <c r="A52" s="65"/>
      <c r="B52" s="65"/>
      <c r="C52" s="65"/>
      <c r="D52" s="65"/>
      <c r="E52" s="65"/>
      <c r="F52" s="65"/>
      <c r="G52" s="65"/>
      <c r="H52" s="65"/>
      <c r="I52" s="65"/>
      <c r="J52" s="65"/>
      <c r="K52" s="65"/>
      <c r="L52" s="65"/>
      <c r="M52" s="65"/>
      <c r="N52" s="65"/>
      <c r="O52" s="65"/>
      <c r="P52" s="65"/>
      <c r="Q52" s="65"/>
      <c r="R52" s="65"/>
      <c r="S52" s="65"/>
      <c r="T52" s="65"/>
      <c r="U52" s="65"/>
      <c r="V52" s="65"/>
      <c r="W52" s="65"/>
      <c r="X52" s="65"/>
    </row>
    <row r="53" spans="1:24">
      <c r="A53" s="65"/>
      <c r="B53" s="65"/>
      <c r="C53" s="65"/>
      <c r="D53" s="65"/>
      <c r="E53" s="65"/>
      <c r="F53" s="65"/>
      <c r="G53" s="65"/>
      <c r="H53" s="65"/>
      <c r="I53" s="65"/>
      <c r="J53" s="65"/>
      <c r="K53" s="65"/>
      <c r="L53" s="65"/>
      <c r="M53" s="65"/>
      <c r="N53" s="65"/>
      <c r="O53" s="65"/>
      <c r="P53" s="65"/>
      <c r="Q53" s="65"/>
      <c r="R53" s="65"/>
      <c r="S53" s="65"/>
      <c r="T53" s="65"/>
      <c r="U53" s="65"/>
      <c r="V53" s="65"/>
      <c r="W53" s="65"/>
      <c r="X53" s="65"/>
    </row>
    <row r="54" spans="1:24">
      <c r="A54" s="65"/>
      <c r="B54" s="65"/>
      <c r="C54" s="65"/>
      <c r="D54" s="65"/>
      <c r="E54" s="65"/>
      <c r="F54" s="65"/>
      <c r="G54" s="65"/>
      <c r="H54" s="65"/>
      <c r="I54" s="65"/>
      <c r="J54" s="65"/>
      <c r="K54" s="65"/>
      <c r="L54" s="65"/>
      <c r="M54" s="65"/>
      <c r="N54" s="65"/>
      <c r="O54" s="65"/>
      <c r="P54" s="65"/>
      <c r="Q54" s="65"/>
      <c r="R54" s="65"/>
      <c r="S54" s="65"/>
      <c r="T54" s="65"/>
      <c r="U54" s="65"/>
      <c r="V54" s="65"/>
      <c r="W54" s="65"/>
      <c r="X54" s="65"/>
    </row>
    <row r="55" spans="1:24">
      <c r="A55" s="65"/>
      <c r="B55" s="65"/>
      <c r="C55" s="65"/>
      <c r="D55" s="65"/>
      <c r="E55" s="65"/>
      <c r="F55" s="65"/>
      <c r="G55" s="65"/>
      <c r="H55" s="65"/>
      <c r="I55" s="65"/>
      <c r="J55" s="65"/>
      <c r="K55" s="65"/>
      <c r="L55" s="65"/>
      <c r="M55" s="65"/>
      <c r="N55" s="65"/>
      <c r="O55" s="65"/>
      <c r="P55" s="65"/>
      <c r="Q55" s="65"/>
      <c r="R55" s="65"/>
      <c r="S55" s="65"/>
      <c r="T55" s="65"/>
      <c r="U55" s="65"/>
      <c r="V55" s="65"/>
      <c r="W55" s="65"/>
      <c r="X55" s="65"/>
    </row>
    <row r="56" spans="1:24">
      <c r="A56" s="65"/>
      <c r="B56" s="65"/>
      <c r="C56" s="65"/>
      <c r="D56" s="65"/>
      <c r="E56" s="65"/>
      <c r="F56" s="65"/>
      <c r="G56" s="65"/>
      <c r="H56" s="65"/>
      <c r="I56" s="65"/>
      <c r="J56" s="65"/>
      <c r="K56" s="65"/>
      <c r="L56" s="65"/>
      <c r="M56" s="65"/>
      <c r="N56" s="65"/>
      <c r="O56" s="65"/>
      <c r="P56" s="65"/>
      <c r="Q56" s="65"/>
      <c r="R56" s="65"/>
      <c r="S56" s="65"/>
      <c r="T56" s="65"/>
      <c r="U56" s="65"/>
      <c r="V56" s="65"/>
      <c r="W56" s="65"/>
      <c r="X56" s="65"/>
    </row>
    <row r="57" spans="1:24">
      <c r="A57" s="65"/>
      <c r="B57" s="65"/>
      <c r="C57" s="65"/>
      <c r="D57" s="65"/>
      <c r="E57" s="65"/>
      <c r="F57" s="65"/>
      <c r="G57" s="65"/>
      <c r="H57" s="65"/>
      <c r="I57" s="65"/>
      <c r="J57" s="65"/>
      <c r="K57" s="65"/>
      <c r="L57" s="65"/>
      <c r="M57" s="65"/>
      <c r="N57" s="65"/>
      <c r="O57" s="65"/>
      <c r="P57" s="65"/>
      <c r="Q57" s="65"/>
      <c r="R57" s="65"/>
      <c r="S57" s="65"/>
      <c r="T57" s="65"/>
      <c r="U57" s="65"/>
      <c r="V57" s="65"/>
      <c r="W57" s="65"/>
      <c r="X57" s="65"/>
    </row>
    <row r="58" spans="1:24">
      <c r="A58" s="65"/>
      <c r="B58" s="65"/>
      <c r="C58" s="65"/>
      <c r="D58" s="65"/>
      <c r="E58" s="65"/>
      <c r="F58" s="65"/>
      <c r="G58" s="65"/>
      <c r="H58" s="65"/>
      <c r="I58" s="65"/>
      <c r="J58" s="65"/>
      <c r="K58" s="65"/>
      <c r="L58" s="65"/>
      <c r="M58" s="65"/>
      <c r="N58" s="65"/>
      <c r="O58" s="65"/>
      <c r="P58" s="65"/>
      <c r="Q58" s="65"/>
      <c r="R58" s="65"/>
      <c r="S58" s="65"/>
      <c r="T58" s="65"/>
      <c r="U58" s="65"/>
      <c r="V58" s="65"/>
      <c r="W58" s="65"/>
      <c r="X58" s="65"/>
    </row>
    <row r="59" spans="1:24">
      <c r="A59" s="65"/>
      <c r="B59" s="65"/>
      <c r="C59" s="65"/>
      <c r="D59" s="65"/>
      <c r="E59" s="65"/>
      <c r="F59" s="65"/>
      <c r="G59" s="65"/>
      <c r="H59" s="65"/>
      <c r="I59" s="65"/>
      <c r="J59" s="65"/>
      <c r="K59" s="65"/>
      <c r="L59" s="65"/>
      <c r="M59" s="65"/>
      <c r="N59" s="65"/>
      <c r="O59" s="65"/>
      <c r="P59" s="65"/>
      <c r="Q59" s="65"/>
      <c r="R59" s="65"/>
      <c r="S59" s="65"/>
      <c r="T59" s="65"/>
      <c r="U59" s="65"/>
      <c r="V59" s="65"/>
      <c r="W59" s="65"/>
      <c r="X59" s="65"/>
    </row>
    <row r="60" spans="1:24">
      <c r="A60" s="64"/>
      <c r="B60" s="64"/>
      <c r="C60" s="64"/>
      <c r="D60" s="64"/>
      <c r="E60" s="64"/>
      <c r="F60" s="64"/>
      <c r="G60" s="64"/>
      <c r="H60" s="64"/>
      <c r="I60" s="64"/>
      <c r="J60" s="64"/>
      <c r="K60" s="64"/>
      <c r="L60" s="64"/>
      <c r="M60" s="64"/>
      <c r="N60" s="64"/>
      <c r="O60" s="64"/>
      <c r="P60" s="64"/>
      <c r="Q60" s="64"/>
      <c r="R60" s="64"/>
      <c r="S60" s="64"/>
      <c r="T60" s="64"/>
      <c r="U60" s="64"/>
      <c r="V60" s="64"/>
      <c r="W60" s="64"/>
      <c r="X60" s="64"/>
    </row>
  </sheetData>
  <mergeCells count="3">
    <mergeCell ref="B3:U41"/>
    <mergeCell ref="B1:U1"/>
    <mergeCell ref="C2:U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សេចក្តីណែនាំ!$A$13:$A$19</xm:f>
          </x14:formula1>
          <xm:sqref>C2:U2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C483B2ABB8074BAC5B53AC19681DBF" ma:contentTypeVersion="18" ma:contentTypeDescription="Create a new document." ma:contentTypeScope="" ma:versionID="040915ecfae5e359ef58fb997467d54d">
  <xsd:schema xmlns:xsd="http://www.w3.org/2001/XMLSchema" xmlns:xs="http://www.w3.org/2001/XMLSchema" xmlns:p="http://schemas.microsoft.com/office/2006/metadata/properties" xmlns:ns2="1f2b3ab7-e12d-4039-8aa5-611d931079e9" xmlns:ns3="4aabcae6-4733-4bd5-b651-85f05c302538" xmlns:ns4="da5460a6-bbc2-4b3b-ab74-0656f9ce9569" targetNamespace="http://schemas.microsoft.com/office/2006/metadata/properties" ma:root="true" ma:fieldsID="41610abf7d1c4456510de90fa4af2143" ns2:_="" ns3:_="" ns4:_="">
    <xsd:import namespace="1f2b3ab7-e12d-4039-8aa5-611d931079e9"/>
    <xsd:import namespace="4aabcae6-4733-4bd5-b651-85f05c302538"/>
    <xsd:import namespace="da5460a6-bbc2-4b3b-ab74-0656f9ce956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2b3ab7-e12d-4039-8aa5-611d931079e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abcae6-4733-4bd5-b651-85f05c3025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3fdc6da-32ca-4a2b-983e-32d6a4a8ae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5460a6-bbc2-4b3b-ab74-0656f9ce956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38ee0a3-95a1-461a-989c-604f7cba5861}" ma:internalName="TaxCatchAll" ma:showField="CatchAllData" ma:web="da5460a6-bbc2-4b3b-ab74-0656f9ce95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8A9530-337C-47B8-B9C4-C55A034474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2b3ab7-e12d-4039-8aa5-611d931079e9"/>
    <ds:schemaRef ds:uri="4aabcae6-4733-4bd5-b651-85f05c302538"/>
    <ds:schemaRef ds:uri="da5460a6-bbc2-4b3b-ab74-0656f9ce95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5EED47-8A32-462D-B4BD-62CA2032DB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គម្រប</vt:lpstr>
      <vt:lpstr>សេចក្តីណែនាំ</vt:lpstr>
      <vt:lpstr>Master Sheet</vt:lpstr>
      <vt:lpstr>ក. អត្រានៃការទទួលបានរបាយការណ៍</vt:lpstr>
      <vt:lpstr>ខ. ភាពទាន់ពេលវេលា</vt:lpstr>
      <vt:lpstr>គ.ភាពពេញលេញនៃរបាយការណ៍</vt:lpstr>
      <vt:lpstr>ឃ. សុក្រឹត្យភាពទិន្នន័យ</vt:lpstr>
      <vt:lpstr>ង. សង្គតភាពទិន្នន័យ</vt:lpstr>
      <vt:lpstr>ផ្ទាំងគ្រប់គ្រងទិន្នន័យ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2023-12-11T18:53:30Z</dcterms:modified>
</cp:coreProperties>
</file>